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7970" windowHeight="12375" firstSheet="6" activeTab="13"/>
  </bookViews>
  <sheets>
    <sheet name="Handout" sheetId="1" r:id="rId1"/>
    <sheet name="Toolbars" sheetId="2" r:id="rId2"/>
    <sheet name="Moving" sheetId="3" r:id="rId3"/>
    <sheet name="Footnotes" sheetId="4" r:id="rId4"/>
    <sheet name="F9_F4" sheetId="5" r:id="rId5"/>
    <sheet name="colors" sheetId="6" r:id="rId6"/>
    <sheet name="Find" sheetId="7" r:id="rId7"/>
    <sheet name="Range Names" sheetId="8" r:id="rId8"/>
    <sheet name="Indirect" sheetId="9" r:id="rId9"/>
    <sheet name="Link" sheetId="10" r:id="rId10"/>
    <sheet name="DSUMs" sheetId="11" r:id="rId11"/>
    <sheet name="Transpose" sheetId="12" r:id="rId12"/>
    <sheet name="graphs" sheetId="13" r:id="rId13"/>
    <sheet name="DataFromReport" sheetId="14" r:id="rId14"/>
  </sheets>
  <definedNames>
    <definedName name="colorz">'colors'!$A$1</definedName>
    <definedName name="criteria1">'Range Names'!$B$6:$B$21</definedName>
    <definedName name="criteria2">'Range Names'!$C$6:$C$21</definedName>
    <definedName name="F9_F4example">'F9_F4'!$A$1</definedName>
    <definedName name="handout">'Handout'!$A$1</definedName>
    <definedName name="MyIntegers">'Range Names'!$A$6:$A$21</definedName>
    <definedName name="Spend">'DataFromReport'!$A$4:$S$27</definedName>
    <definedName name="toolbars">'Toolbars'!$A$1</definedName>
  </definedNames>
  <calcPr fullCalcOnLoad="1"/>
</workbook>
</file>

<file path=xl/sharedStrings.xml><?xml version="1.0" encoding="utf-8"?>
<sst xmlns="http://schemas.openxmlformats.org/spreadsheetml/2006/main" count="349" uniqueCount="261">
  <si>
    <t>Excel Tips, Tricks, and Pitfalls</t>
  </si>
  <si>
    <t>Chicago Actuarial Association, January 16, 2007, with Bob Aronsohn</t>
  </si>
  <si>
    <t xml:space="preserve">The Chicago Actuarial Association website is http://chicagoactuarialassociation.org </t>
  </si>
  <si>
    <t>To select specific shortcuts and remove specific shortcuts:  View, Toolbars, Customize, Commands</t>
  </si>
  <si>
    <t>AT THE TOP</t>
  </si>
  <si>
    <t>open</t>
  </si>
  <si>
    <t>Sample Image, top and bottom of page:</t>
  </si>
  <si>
    <t>save</t>
  </si>
  <si>
    <t>set print area</t>
  </si>
  <si>
    <t>print</t>
  </si>
  <si>
    <t>print preview</t>
  </si>
  <si>
    <t>toggle read only</t>
  </si>
  <si>
    <t>zoom</t>
  </si>
  <si>
    <t>font</t>
  </si>
  <si>
    <t>font size</t>
  </si>
  <si>
    <t>alignmment</t>
  </si>
  <si>
    <t>increase decimal</t>
  </si>
  <si>
    <t>decrease decimal</t>
  </si>
  <si>
    <t>fill color</t>
  </si>
  <si>
    <t>font color</t>
  </si>
  <si>
    <t>AT THE BOTTOM</t>
  </si>
  <si>
    <t>audit, trace precidents, trace depedents</t>
  </si>
  <si>
    <t>audit, new comment</t>
  </si>
  <si>
    <t>auto shapes, text box</t>
  </si>
  <si>
    <t>Tool Bars</t>
  </si>
  <si>
    <t>Impatient with menu delays?  Remove delays by View, Toolbars, Customize, Options, "Allways show full menus"</t>
  </si>
  <si>
    <t>You'll notice some redundant icons here, as font color is in the general and formatting toolbar.</t>
  </si>
  <si>
    <t>Use F9 while editing to show partial evaluation.</t>
  </si>
  <si>
    <t>Use summation icon to quickly add a total or other functions.</t>
  </si>
  <si>
    <t>Use trace precidents to trace backwards.</t>
  </si>
  <si>
    <t>Use F4 to change the absolute or relative nature of a formula.</t>
  </si>
  <si>
    <t>Ctrl+[select tab] to drag and make a duplicate sheet in the workbook.</t>
  </si>
  <si>
    <t>Pitfall - remember to modify the copy, not the original.  Other links?</t>
  </si>
  <si>
    <t>Copy an exact formula without using absolute referece$.  Edit within a cell &amp; copy as text.</t>
  </si>
  <si>
    <t>F4 F9 etc</t>
  </si>
  <si>
    <t>Function buttons as friends</t>
  </si>
  <si>
    <t>F4, F9, Trace, and other buttons in evaluating formulas.</t>
  </si>
  <si>
    <t>Some integers:</t>
  </si>
  <si>
    <t>Colors</t>
  </si>
  <si>
    <t>Organize using colors</t>
  </si>
  <si>
    <t>Colors - use them to stay organized, or</t>
  </si>
  <si>
    <t>With several worksheet tabs in groups, in a larger worksheet, color the sheet tabs to find your way around quickly.</t>
  </si>
  <si>
    <t>"No, you should have used the crimson tab, not the vermillion tab!"</t>
  </si>
  <si>
    <t>Note that when you load the worksheet on other machines, the colors may appear different.  Use enough contrast.</t>
  </si>
  <si>
    <t>Right click on the tab name, select Tab Color, and visually group tabs.</t>
  </si>
  <si>
    <t>Hold the "Shift" button to select consecutive tabs.</t>
  </si>
  <si>
    <t>Hold the "Ctrl" button to select non-consecutive tabs one at a time.</t>
  </si>
  <si>
    <t>Use F5 to quickly create formulas, instead of typing everything.  Formulas may span sheets.</t>
  </si>
  <si>
    <t>Range Names</t>
  </si>
  <si>
    <t>The example file contains this handout page.</t>
  </si>
  <si>
    <t>a</t>
  </si>
  <si>
    <t>b</t>
  </si>
  <si>
    <t>c</t>
  </si>
  <si>
    <t>ab</t>
  </si>
  <si>
    <t>Note that to copy this formula down, we need to set absolute row defintions using $ in the first and last parameters.</t>
  </si>
  <si>
    <t>Note that to use a different column, we need to redo the $B to $C in all appearances.</t>
  </si>
  <si>
    <t>cc</t>
  </si>
  <si>
    <t>Use range names in formulas, and quick "go-to" areas, as an easy way to update existing formulas for a new table of data.</t>
  </si>
  <si>
    <t>example, using SUMIF()</t>
  </si>
  <si>
    <t>Insert, Name, Define, [type in a name]</t>
  </si>
  <si>
    <t>Example:  Cells below are yellow for results under 0, and blue for results over 0</t>
  </si>
  <si>
    <t>Possible use in error-testing formulas.</t>
  </si>
  <si>
    <t>Conditional Format - Make color flags on a page using conditional formats (Format, Conditional Formatting, Format, Patterns)</t>
  </si>
  <si>
    <t>Conditional formats may also reference an internal formula.</t>
  </si>
  <si>
    <t>If abs(difference current-next)&gt;3, then shade green</t>
  </si>
  <si>
    <t>Caution:  Before you edit any cells, be sure you only have your desired tabs (sheets) selected.</t>
  </si>
  <si>
    <t>Names replace cell references in formulas or as page anchor</t>
  </si>
  <si>
    <t>Indirect</t>
  </si>
  <si>
    <t>Formulas to define page, cell, and external worksheet links</t>
  </si>
  <si>
    <t>Find</t>
  </si>
  <si>
    <t>Find the useful, but be aware of the limits and problems using this</t>
  </si>
  <si>
    <t>The Find (Ctrl+f) utility</t>
  </si>
  <si>
    <t>The search routine is hampered by cell formatting.</t>
  </si>
  <si>
    <t>For example, consider a decimal value:</t>
  </si>
  <si>
    <t>As percent, it is</t>
  </si>
  <si>
    <t>Link to the cell above</t>
  </si>
  <si>
    <t>link to cell above</t>
  </si>
  <si>
    <t>Link to cell, but w/o format</t>
  </si>
  <si>
    <t>Using Ctrl+F (find) formula</t>
  </si>
  <si>
    <t>".045"</t>
  </si>
  <si>
    <t>finds nothing</t>
  </si>
  <si>
    <t>Using Ctrl+F (find) value</t>
  </si>
  <si>
    <t>finds case c, only.</t>
  </si>
  <si>
    <t>"4.5"</t>
  </si>
  <si>
    <t>finds case a, only.</t>
  </si>
  <si>
    <t>finds cases a &amp; b, only.</t>
  </si>
  <si>
    <r>
      <t xml:space="preserve">"find" can be accessed as </t>
    </r>
    <r>
      <rPr>
        <u val="single"/>
        <sz val="12"/>
        <rFont val="Arial"/>
        <family val="0"/>
      </rPr>
      <t>E</t>
    </r>
    <r>
      <rPr>
        <sz val="12"/>
        <rFont val="Arial"/>
        <family val="0"/>
      </rPr>
      <t xml:space="preserve">dit, </t>
    </r>
    <r>
      <rPr>
        <u val="single"/>
        <sz val="12"/>
        <rFont val="Arial"/>
        <family val="0"/>
      </rPr>
      <t>F</t>
    </r>
    <r>
      <rPr>
        <sz val="12"/>
        <rFont val="Arial"/>
        <family val="0"/>
      </rPr>
      <t>ind…</t>
    </r>
  </si>
  <si>
    <t>hard-coded entry</t>
  </si>
  <si>
    <r>
      <t xml:space="preserve">example </t>
    </r>
    <r>
      <rPr>
        <b/>
        <sz val="12"/>
        <color indexed="12"/>
        <rFont val="Arial"/>
        <family val="2"/>
      </rPr>
      <t>a</t>
    </r>
  </si>
  <si>
    <r>
      <t xml:space="preserve">example </t>
    </r>
    <r>
      <rPr>
        <b/>
        <sz val="12"/>
        <color indexed="12"/>
        <rFont val="Arial"/>
        <family val="2"/>
      </rPr>
      <t>b</t>
    </r>
  </si>
  <si>
    <r>
      <t xml:space="preserve">example </t>
    </r>
    <r>
      <rPr>
        <b/>
        <sz val="12"/>
        <color indexed="12"/>
        <rFont val="Arial"/>
        <family val="2"/>
      </rPr>
      <t>c</t>
    </r>
  </si>
  <si>
    <t>or "Where was that example?"</t>
  </si>
  <si>
    <t>Limit the scope of the search by selecting more than 1 cell before invoking command.</t>
  </si>
  <si>
    <t>Search several pages at once by selecting multple tabs, but select the start of the search at the leftmost tab.</t>
  </si>
  <si>
    <t>The "Find All" choice can be useful by providing a comprehensive list.</t>
  </si>
  <si>
    <t>Indirect function</t>
  </si>
  <si>
    <t>INDIRECT(ref_text)</t>
  </si>
  <si>
    <t>Define the cell references in formulas</t>
  </si>
  <si>
    <t>Example, quarterly sums</t>
  </si>
  <si>
    <t>rows</t>
  </si>
  <si>
    <t>=SUM(INDIRECT(F7))</t>
  </si>
  <si>
    <t>start row</t>
  </si>
  <si>
    <t>end row</t>
  </si>
  <si>
    <t>text formula</t>
  </si>
  <si>
    <t>myintegers</t>
  </si>
  <si>
    <t>=sum(indirect(d28))</t>
  </si>
  <si>
    <t>"Eye Candy for actuaries"</t>
  </si>
  <si>
    <t>Recommended Shortcuts</t>
  </si>
  <si>
    <t xml:space="preserve">You may download the example file from http://excel.chicagoactuarialassociation.org </t>
  </si>
  <si>
    <t>or "Get your interface in order."</t>
  </si>
  <si>
    <t xml:space="preserve">Tool Bars - Recommended Shortcuts, </t>
  </si>
  <si>
    <t>Indirect functions are especially useful with defined range names.</t>
  </si>
  <si>
    <t>Linking Problems</t>
  </si>
  <si>
    <t>Common link errors</t>
  </si>
  <si>
    <t>Link Problems - Common Link Errors</t>
  </si>
  <si>
    <t>As you open files which link to other files, Excel prompts you to update links, or not.</t>
  </si>
  <si>
    <t>the linked cells will change to be consistent with each other.</t>
  </si>
  <si>
    <t>Example:</t>
  </si>
  <si>
    <t>Bug:  If you have two files open, and both of those files reference the same cell of a different (third) worksheet,</t>
  </si>
  <si>
    <t>I have received urgent corrections to worksheets, and upon opening both to examine for changes, have found no difference.</t>
  </si>
  <si>
    <t>Another safeguard would be to save "valued" or "frozen" versions of the results, where all formulas were overwritten by values.</t>
  </si>
  <si>
    <t>Append "_VAL" the the file name, so you have "December06.xls" and "December06_VAL.xls".</t>
  </si>
  <si>
    <t>"Find" does not look within Text Boxes.</t>
  </si>
  <si>
    <t>If you have a database function (DSUM, VLOOKUP, etc.) that performs on another workbook, if you update links to that file</t>
  </si>
  <si>
    <t>or edit the same formulas, it will fill with error messages such as "#VALUE!".</t>
  </si>
  <si>
    <t>Complex operations that link to other worksheets will calculate much faster if the other worksheets are kept open.</t>
  </si>
  <si>
    <t>Example - ExcelBugSource files, A, B, [ ].</t>
  </si>
  <si>
    <t>Or "The Twilight Zone" / "Who's On First?"</t>
  </si>
  <si>
    <t>SUMPRODUCT</t>
  </si>
  <si>
    <t>Begin</t>
  </si>
  <si>
    <t>End</t>
  </si>
  <si>
    <t>Count</t>
  </si>
  <si>
    <t>Sum</t>
  </si>
  <si>
    <t>Average</t>
  </si>
  <si>
    <t>Date</t>
  </si>
  <si>
    <t>Amount</t>
  </si>
  <si>
    <t>alternate</t>
  </si>
  <si>
    <t>&gt;=01/01/2005</t>
  </si>
  <si>
    <t>&lt;=01/31/2005</t>
  </si>
  <si>
    <t>DSUM</t>
  </si>
  <si>
    <t>&gt;=02/01/2005</t>
  </si>
  <si>
    <t>&lt;=02/28/2005</t>
  </si>
  <si>
    <t>Multiple value look-up</t>
  </si>
  <si>
    <t>Gender</t>
  </si>
  <si>
    <t>Age Band</t>
  </si>
  <si>
    <t>Value</t>
  </si>
  <si>
    <t>M</t>
  </si>
  <si>
    <t>Always use the "false" parameter in VLOOKUP.</t>
  </si>
  <si>
    <t>F</t>
  </si>
  <si>
    <t>Using Excel as a code editor for other programming, for example as SQL Editor</t>
  </si>
  <si>
    <t>CPT Codes</t>
  </si>
  <si>
    <t>Result value</t>
  </si>
  <si>
    <t>This macro writes numbers below.</t>
  </si>
  <si>
    <t>Go to Tools, Macro, highlight select the macro, and click Edit</t>
  </si>
  <si>
    <t>coworker suggestion</t>
  </si>
  <si>
    <t>Macro example</t>
  </si>
  <si>
    <t>DSUM, Sumproduct</t>
  </si>
  <si>
    <t>DSUM(database, field, criteria)</t>
  </si>
  <si>
    <t>Note that this macro is pages specific, and starts at cell C38.</t>
  </si>
  <si>
    <t>Macros can be very useful when programmed for relative positions.</t>
  </si>
  <si>
    <t>You may also use named ranges.</t>
  </si>
  <si>
    <t>DSUM, SUMPRODUCT, VLOOKUP, quick code writing</t>
  </si>
  <si>
    <t xml:space="preserve">   and a simple Macro.</t>
  </si>
  <si>
    <t>Instead of retyping ranges, define names</t>
  </si>
  <si>
    <t>Following back from the paper source</t>
  </si>
  <si>
    <t>Move through the worksheet pages by Ctrl+{Page Up, Page Down}</t>
  </si>
  <si>
    <t>Move between open worksheets by Ctrl+Tab</t>
  </si>
  <si>
    <t>End {directional cursor}</t>
  </si>
  <si>
    <t>You'll see me use this extensively in this presentation.</t>
  </si>
  <si>
    <t>[Shift]+[Ctrl]+{directional cursor} to select a contiguous block of data quickly</t>
  </si>
  <si>
    <t>View, Formula Bar - for editing formulas at the top of the page.</t>
  </si>
  <si>
    <t>View, Status Bar - for useful information as you examine any spreadsheet.</t>
  </si>
  <si>
    <t>Moving Around</t>
  </si>
  <si>
    <t>Quick keys for moving about in the workbooks</t>
  </si>
  <si>
    <t>By including this in the print range, you have a record of where the source worksheet was located.</t>
  </si>
  <si>
    <t>To display in a formula the worksheet which is open, with it's pathname, use  =cell("filename",cell reference)</t>
  </si>
  <si>
    <t>The cell reference in this formula ensures that the text on each tab points to the correct tab name.</t>
  </si>
  <si>
    <t>You may also document this in automatically printed footnotes.</t>
  </si>
  <si>
    <t>Note that Font (the "A" icon) is also supported, to change how prominent you want the footnote or header.</t>
  </si>
  <si>
    <t>File, Page Setup, Header Footer, Custom Footer, icons for Path and Tab (but those ONLY show on printing and print-preview).</t>
  </si>
  <si>
    <t>Alternatively, define the integers at "MyIntegers"</t>
  </si>
  <si>
    <t>Define the criteria vectors as "criteria1" and "criteria2"</t>
  </si>
  <si>
    <t>This is ignored if you open the other file at the same time (the links are updated regardless).</t>
  </si>
  <si>
    <t>This was because the cell values in both versions CHANGED because they both had links back to another common file, which</t>
  </si>
  <si>
    <t>was not available to me.</t>
  </si>
  <si>
    <t>Just because Excel allows over 65,000 rows for formulas, does not mean that you should use all at once.</t>
  </si>
  <si>
    <t>Simple examples</t>
  </si>
  <si>
    <t>Transpose</t>
  </si>
  <si>
    <t>Flip the axis of the data</t>
  </si>
  <si>
    <t>X1</t>
  </si>
  <si>
    <t>X2</t>
  </si>
  <si>
    <t>Use this to flip the X &amp; Y axis of a data table</t>
  </si>
  <si>
    <t>Transpose (edit, copy / edit, paste special, transpose)</t>
  </si>
  <si>
    <t>You can also do this with formulas IF the formulas are absolute (with $) not relative</t>
  </si>
  <si>
    <t>Notice in this example, only the columns are absolute, not the row numbers.</t>
  </si>
  <si>
    <t>Finding files from the printer source &amp; Don’t lose your heading</t>
  </si>
  <si>
    <t>Use file, page setup, sheet</t>
  </si>
  <si>
    <t>For printing a sheet that produces multiple pages, this makes the output easier to read.</t>
  </si>
  <si>
    <t>Don't Lose The Heading while printing</t>
  </si>
  <si>
    <t>Don't Lose The Heading while viewing</t>
  </si>
  <si>
    <t>Use Window, Freeze Panes</t>
  </si>
  <si>
    <t>Specify which rows to repeat at the top of each page, and which columns to repeat at the left of each page.</t>
  </si>
  <si>
    <t>Hold the rows and column placeholders in the relative positions over your worskeet as you</t>
  </si>
  <si>
    <t>scroll down and to the right.</t>
  </si>
  <si>
    <t>Footnotes / Heading</t>
  </si>
  <si>
    <t>Footnotes / Headings (for printing, viewing)</t>
  </si>
  <si>
    <t>Everything available for footnotes is also available for headings.</t>
  </si>
  <si>
    <t>From National Health Care Expenditures Projections: 2005-2015</t>
  </si>
  <si>
    <t>Per Capita, National Health Expenditure Amounts, and Annual Percent Change by Type of Expenditure: Selected Calendar Years 1999-2015</t>
  </si>
  <si>
    <t>Projected</t>
  </si>
  <si>
    <t xml:space="preserve">National Health Expenditures   </t>
  </si>
  <si>
    <t xml:space="preserve">  Health Services and Supplies  </t>
  </si>
  <si>
    <t xml:space="preserve">    Personal Health Care   </t>
  </si>
  <si>
    <t xml:space="preserve">      Hospital Care    </t>
  </si>
  <si>
    <t xml:space="preserve">      Professional Services    </t>
  </si>
  <si>
    <t xml:space="preserve">        Physician and Clinical Services  </t>
  </si>
  <si>
    <t xml:space="preserve">        Other Professional Services   </t>
  </si>
  <si>
    <t xml:space="preserve">        Dental Services    </t>
  </si>
  <si>
    <t xml:space="preserve">        Other Personal Health Care  </t>
  </si>
  <si>
    <t xml:space="preserve">      Nursing Home and Home Health </t>
  </si>
  <si>
    <t xml:space="preserve">        Home Health Care   </t>
  </si>
  <si>
    <t xml:space="preserve">        Nursing Home Care   </t>
  </si>
  <si>
    <t xml:space="preserve">      Retail Outlet Sales of Medical Products</t>
  </si>
  <si>
    <t xml:space="preserve">        Prescription Drugs    </t>
  </si>
  <si>
    <t xml:space="preserve">        Other Medical Products   </t>
  </si>
  <si>
    <t xml:space="preserve">          Durable Medical Equipment   </t>
  </si>
  <si>
    <t xml:space="preserve">          Other Non-Durable Medical Products  </t>
  </si>
  <si>
    <t xml:space="preserve">    Private Health Insurance   </t>
  </si>
  <si>
    <t xml:space="preserve">    Government Public Health Activities  </t>
  </si>
  <si>
    <t xml:space="preserve">  Investment     </t>
  </si>
  <si>
    <t xml:space="preserve">    Research     </t>
  </si>
  <si>
    <t xml:space="preserve">    Structures &amp; Equipment   </t>
  </si>
  <si>
    <t>Graphs</t>
  </si>
  <si>
    <t>Using Indirect Functions, Other Tricks</t>
  </si>
  <si>
    <t>A</t>
  </si>
  <si>
    <t>B</t>
  </si>
  <si>
    <t>d</t>
  </si>
  <si>
    <t>linked cell</t>
  </si>
  <si>
    <t>vlookup</t>
  </si>
  <si>
    <t>indirect</t>
  </si>
  <si>
    <t>Years</t>
  </si>
  <si>
    <t>e</t>
  </si>
  <si>
    <t>f</t>
  </si>
  <si>
    <t>g</t>
  </si>
  <si>
    <t>h</t>
  </si>
  <si>
    <t>i</t>
  </si>
  <si>
    <t>j</t>
  </si>
  <si>
    <t>k</t>
  </si>
  <si>
    <t>l</t>
  </si>
  <si>
    <t>m</t>
  </si>
  <si>
    <t>n</t>
  </si>
  <si>
    <t>o</t>
  </si>
  <si>
    <t>p</t>
  </si>
  <si>
    <t>q</t>
  </si>
  <si>
    <t>r</t>
  </si>
  <si>
    <t>s</t>
  </si>
  <si>
    <t>columns</t>
  </si>
  <si>
    <t>Two combo boxes to select graph items:</t>
  </si>
  <si>
    <t>Government Administration and Net Cost of (graph n/a)</t>
  </si>
  <si>
    <t>Type of Expenditure (graph n/a)</t>
  </si>
  <si>
    <t>This table of data is used in the example on graphs.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</si>
</sst>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409]dddd\,\ mmmm\ dd\,\ yyyy"/>
    <numFmt numFmtId="167" formatCode="0.0"/>
    <numFmt numFmtId="168" formatCode="0.000"/>
  </numFmts>
  <fonts count="16">
    <font>
      <sz val="10"/>
      <name val="Arial"/>
      <family val="0"/>
    </font>
    <font>
      <sz val="8"/>
      <name val="Arial"/>
      <family val="0"/>
    </font>
    <font>
      <sz val="14"/>
      <name val="Arial"/>
      <family val="0"/>
    </font>
    <font>
      <sz val="12"/>
      <name val="Arial"/>
      <family val="2"/>
    </font>
    <font>
      <sz val="24"/>
      <name val="Arial"/>
      <family val="0"/>
    </font>
    <font>
      <b/>
      <sz val="14"/>
      <name val="Arial"/>
      <family val="2"/>
    </font>
    <font>
      <sz val="10"/>
      <color indexed="10"/>
      <name val="Arial"/>
      <family val="0"/>
    </font>
    <font>
      <i/>
      <sz val="14"/>
      <name val="Arial"/>
      <family val="2"/>
    </font>
    <font>
      <u val="single"/>
      <sz val="12"/>
      <name val="Arial"/>
      <family val="0"/>
    </font>
    <font>
      <sz val="12"/>
      <color indexed="12"/>
      <name val="Arial"/>
      <family val="0"/>
    </font>
    <font>
      <b/>
      <sz val="12"/>
      <color indexed="12"/>
      <name val="Arial"/>
      <family val="2"/>
    </font>
    <font>
      <b/>
      <sz val="12"/>
      <name val="Arial"/>
      <family val="0"/>
    </font>
    <font>
      <i/>
      <sz val="12"/>
      <name val="Arial"/>
      <family val="2"/>
    </font>
    <font>
      <sz val="12"/>
      <color indexed="10"/>
      <name val="Arial"/>
      <family val="2"/>
    </font>
    <font>
      <b/>
      <sz val="10"/>
      <name val="Arial"/>
      <family val="2"/>
    </font>
    <font>
      <b/>
      <sz val="10"/>
      <color indexed="10"/>
      <name val="Arial"/>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3" fontId="0" fillId="0" borderId="0" xfId="0" applyNumberFormat="1"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3" fillId="0" borderId="0" xfId="0" applyFont="1" applyAlignment="1">
      <alignment/>
    </xf>
    <xf numFmtId="10" fontId="3" fillId="0" borderId="0" xfId="0" applyNumberFormat="1" applyFont="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1" fillId="0" borderId="0" xfId="0" applyFont="1" applyAlignment="1">
      <alignment/>
    </xf>
    <xf numFmtId="3" fontId="3" fillId="0" borderId="0" xfId="0" applyNumberFormat="1" applyFont="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1" xfId="0" applyFont="1" applyBorder="1" applyAlignment="1">
      <alignment/>
    </xf>
    <xf numFmtId="0" fontId="3" fillId="0" borderId="8" xfId="0" applyFont="1" applyBorder="1" applyAlignment="1">
      <alignment/>
    </xf>
    <xf numFmtId="0" fontId="3" fillId="0" borderId="2" xfId="0" applyFont="1" applyBorder="1" applyAlignment="1">
      <alignment/>
    </xf>
    <xf numFmtId="0" fontId="3" fillId="0" borderId="9" xfId="0" applyFont="1" applyBorder="1" applyAlignment="1">
      <alignment/>
    </xf>
    <xf numFmtId="17" fontId="0" fillId="0" borderId="0" xfId="0" applyNumberFormat="1" applyAlignment="1">
      <alignment/>
    </xf>
    <xf numFmtId="0" fontId="3" fillId="0" borderId="0" xfId="0" applyFont="1" applyAlignment="1" quotePrefix="1">
      <alignment/>
    </xf>
    <xf numFmtId="3" fontId="3" fillId="0" borderId="0" xfId="0" applyNumberFormat="1" applyFont="1" applyAlignment="1" quotePrefix="1">
      <alignment/>
    </xf>
    <xf numFmtId="0" fontId="3" fillId="0" borderId="10" xfId="0" applyFont="1" applyBorder="1" applyAlignment="1">
      <alignment/>
    </xf>
    <xf numFmtId="0" fontId="11" fillId="0" borderId="10" xfId="0" applyFont="1" applyBorder="1" applyAlignment="1">
      <alignment/>
    </xf>
    <xf numFmtId="0" fontId="3" fillId="0" borderId="7" xfId="0" applyFont="1" applyBorder="1" applyAlignment="1">
      <alignment/>
    </xf>
    <xf numFmtId="0" fontId="3" fillId="0" borderId="1" xfId="0" applyFont="1" applyBorder="1" applyAlignment="1">
      <alignment/>
    </xf>
    <xf numFmtId="0" fontId="3" fillId="0" borderId="0" xfId="0" applyFont="1" applyBorder="1" applyAlignment="1">
      <alignment/>
    </xf>
    <xf numFmtId="0" fontId="3" fillId="0" borderId="8" xfId="0" applyFont="1" applyBorder="1" applyAlignment="1">
      <alignment/>
    </xf>
    <xf numFmtId="0" fontId="11" fillId="0" borderId="0" xfId="0" applyFont="1" applyBorder="1" applyAlignment="1">
      <alignment/>
    </xf>
    <xf numFmtId="0" fontId="11" fillId="0" borderId="1" xfId="0" applyFont="1" applyBorder="1" applyAlignment="1">
      <alignment/>
    </xf>
    <xf numFmtId="0" fontId="11" fillId="0" borderId="11" xfId="0" applyFont="1" applyBorder="1" applyAlignment="1">
      <alignment horizontal="center"/>
    </xf>
    <xf numFmtId="0" fontId="11" fillId="0" borderId="8" xfId="0" applyFont="1" applyBorder="1" applyAlignment="1">
      <alignment horizontal="center"/>
    </xf>
    <xf numFmtId="0" fontId="11" fillId="0" borderId="0" xfId="0" applyFont="1" applyAlignment="1">
      <alignment horizontal="center"/>
    </xf>
    <xf numFmtId="14" fontId="3" fillId="0" borderId="1" xfId="0" applyNumberFormat="1" applyFont="1" applyBorder="1" applyAlignment="1">
      <alignment/>
    </xf>
    <xf numFmtId="14" fontId="3" fillId="0" borderId="0" xfId="0" applyNumberFormat="1" applyFont="1" applyBorder="1" applyAlignment="1">
      <alignment/>
    </xf>
    <xf numFmtId="14" fontId="3" fillId="0" borderId="0" xfId="0" applyNumberFormat="1" applyFont="1" applyAlignment="1">
      <alignment/>
    </xf>
    <xf numFmtId="14" fontId="3" fillId="0" borderId="2" xfId="0" applyNumberFormat="1" applyFont="1" applyBorder="1" applyAlignment="1">
      <alignment/>
    </xf>
    <xf numFmtId="14" fontId="3" fillId="0" borderId="12" xfId="0" applyNumberFormat="1" applyFont="1" applyBorder="1" applyAlignment="1">
      <alignment/>
    </xf>
    <xf numFmtId="0" fontId="3" fillId="0" borderId="12" xfId="0" applyFont="1" applyBorder="1" applyAlignment="1">
      <alignment/>
    </xf>
    <xf numFmtId="0" fontId="3" fillId="0" borderId="9" xfId="0" applyFont="1" applyBorder="1" applyAlignment="1">
      <alignment/>
    </xf>
    <xf numFmtId="0" fontId="3" fillId="0" borderId="2" xfId="0" applyFont="1" applyBorder="1" applyAlignment="1">
      <alignment/>
    </xf>
    <xf numFmtId="0" fontId="3" fillId="0" borderId="6" xfId="0" applyFont="1" applyBorder="1" applyAlignment="1">
      <alignment/>
    </xf>
    <xf numFmtId="14" fontId="11" fillId="0" borderId="0" xfId="0" applyNumberFormat="1" applyFont="1" applyAlignment="1">
      <alignment horizontal="center"/>
    </xf>
    <xf numFmtId="14" fontId="11" fillId="0" borderId="11" xfId="0" applyNumberFormat="1" applyFont="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14" fontId="11" fillId="0" borderId="0" xfId="0" applyNumberFormat="1" applyFont="1" applyAlignment="1">
      <alignment/>
    </xf>
    <xf numFmtId="3" fontId="11" fillId="0" borderId="11" xfId="0" applyNumberFormat="1" applyFont="1" applyBorder="1" applyAlignment="1">
      <alignment horizontal="center"/>
    </xf>
    <xf numFmtId="3" fontId="3" fillId="0" borderId="0" xfId="0" applyNumberFormat="1" applyFont="1" applyBorder="1" applyAlignment="1">
      <alignment/>
    </xf>
    <xf numFmtId="3" fontId="3" fillId="0" borderId="8" xfId="0" applyNumberFormat="1" applyFont="1" applyBorder="1" applyAlignment="1">
      <alignment/>
    </xf>
    <xf numFmtId="3" fontId="3" fillId="0" borderId="12" xfId="0" applyNumberFormat="1" applyFont="1" applyBorder="1" applyAlignment="1">
      <alignment/>
    </xf>
    <xf numFmtId="3" fontId="3" fillId="0" borderId="9" xfId="0" applyNumberFormat="1" applyFont="1" applyBorder="1" applyAlignment="1">
      <alignment/>
    </xf>
    <xf numFmtId="3" fontId="3" fillId="0" borderId="10" xfId="0" applyNumberFormat="1" applyFont="1" applyBorder="1" applyAlignment="1">
      <alignment/>
    </xf>
    <xf numFmtId="14" fontId="3" fillId="0" borderId="0" xfId="0" applyNumberFormat="1" applyFont="1" applyAlignment="1">
      <alignment horizontal="center"/>
    </xf>
    <xf numFmtId="0" fontId="13" fillId="0" borderId="0" xfId="0" applyFont="1" applyAlignment="1">
      <alignment/>
    </xf>
    <xf numFmtId="0" fontId="0" fillId="0" borderId="0" xfId="0" applyBorder="1" applyAlignment="1">
      <alignment/>
    </xf>
    <xf numFmtId="0" fontId="0" fillId="0" borderId="12" xfId="0" applyBorder="1" applyAlignment="1">
      <alignment/>
    </xf>
    <xf numFmtId="3" fontId="11" fillId="0" borderId="10" xfId="0" applyNumberFormat="1" applyFont="1" applyBorder="1" applyAlignment="1">
      <alignment/>
    </xf>
    <xf numFmtId="3" fontId="11" fillId="0" borderId="7" xfId="0" applyNumberFormat="1" applyFont="1" applyBorder="1" applyAlignment="1">
      <alignment/>
    </xf>
    <xf numFmtId="0" fontId="11" fillId="0" borderId="6" xfId="0" applyFont="1" applyBorder="1" applyAlignment="1">
      <alignment horizontal="center"/>
    </xf>
    <xf numFmtId="0" fontId="11" fillId="0" borderId="10" xfId="0" applyFont="1" applyBorder="1" applyAlignment="1">
      <alignment horizontal="center"/>
    </xf>
    <xf numFmtId="0" fontId="7" fillId="0" borderId="0" xfId="0" applyFont="1" applyAlignment="1">
      <alignment/>
    </xf>
    <xf numFmtId="0" fontId="0" fillId="0" borderId="13" xfId="0" applyBorder="1" applyAlignment="1">
      <alignment/>
    </xf>
    <xf numFmtId="14" fontId="3" fillId="0" borderId="0" xfId="0" applyNumberFormat="1" applyFont="1" applyAlignment="1">
      <alignment/>
    </xf>
    <xf numFmtId="0" fontId="3" fillId="0" borderId="0" xfId="0" applyFont="1" applyAlignment="1">
      <alignment horizontal="center"/>
    </xf>
    <xf numFmtId="164" fontId="0" fillId="0" borderId="0" xfId="0" applyNumberFormat="1" applyAlignment="1">
      <alignment/>
    </xf>
    <xf numFmtId="0" fontId="3" fillId="0" borderId="0" xfId="0" applyFont="1" applyAlignment="1">
      <alignment horizontal="righ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3">
    <dxf>
      <fill>
        <patternFill>
          <bgColor rgb="FFFFFF00"/>
        </patternFill>
      </fill>
      <border/>
    </dxf>
    <dxf>
      <fill>
        <patternFill>
          <bgColor rgb="FF00FF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Per Capita Expenditures   </a:t>
            </a:r>
          </a:p>
        </c:rich>
      </c:tx>
      <c:layout>
        <c:manualLayout>
          <c:xMode val="factor"/>
          <c:yMode val="factor"/>
          <c:x val="-0.08875"/>
          <c:y val="-0.0075"/>
        </c:manualLayout>
      </c:layout>
      <c:spPr>
        <a:noFill/>
        <a:ln>
          <a:noFill/>
        </a:ln>
      </c:spPr>
    </c:title>
    <c:plotArea>
      <c:layout>
        <c:manualLayout>
          <c:xMode val="edge"/>
          <c:yMode val="edge"/>
          <c:x val="0.0105"/>
          <c:y val="0.08425"/>
          <c:w val="0.9625"/>
          <c:h val="0.73475"/>
        </c:manualLayout>
      </c:layout>
      <c:lineChart>
        <c:grouping val="standard"/>
        <c:varyColors val="0"/>
        <c:ser>
          <c:idx val="0"/>
          <c:order val="0"/>
          <c:tx>
            <c:strRef>
              <c:f>graphs!$H$8</c:f>
              <c:strCache>
                <c:ptCount val="1"/>
                <c:pt idx="0">
                  <c:v>    Structures &amp; Equipment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numRef>
              <c:f>DataFromReport!$C$4:$S$4</c:f>
              <c:num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graphs!$H$10:$X$10</c:f>
              <c:numCache>
                <c:ptCount val="17"/>
                <c:pt idx="0">
                  <c:v>66.8</c:v>
                </c:pt>
                <c:pt idx="1">
                  <c:v>68.4</c:v>
                </c:pt>
                <c:pt idx="2">
                  <c:v>69.9</c:v>
                </c:pt>
                <c:pt idx="3">
                  <c:v>76.2</c:v>
                </c:pt>
                <c:pt idx="4">
                  <c:v>80.5</c:v>
                </c:pt>
                <c:pt idx="5">
                  <c:v>85.7</c:v>
                </c:pt>
                <c:pt idx="6">
                  <c:v>91.8</c:v>
                </c:pt>
                <c:pt idx="7">
                  <c:v>98.4</c:v>
                </c:pt>
                <c:pt idx="8">
                  <c:v>105.5</c:v>
                </c:pt>
                <c:pt idx="9">
                  <c:v>113.3</c:v>
                </c:pt>
                <c:pt idx="10">
                  <c:v>122</c:v>
                </c:pt>
                <c:pt idx="11">
                  <c:v>131.1</c:v>
                </c:pt>
                <c:pt idx="12">
                  <c:v>141</c:v>
                </c:pt>
                <c:pt idx="13">
                  <c:v>151.6</c:v>
                </c:pt>
                <c:pt idx="14">
                  <c:v>162.9</c:v>
                </c:pt>
                <c:pt idx="15">
                  <c:v>175</c:v>
                </c:pt>
                <c:pt idx="16">
                  <c:v>187.9</c:v>
                </c:pt>
              </c:numCache>
            </c:numRef>
          </c:val>
          <c:smooth val="0"/>
        </c:ser>
        <c:ser>
          <c:idx val="1"/>
          <c:order val="1"/>
          <c:tx>
            <c:strRef>
              <c:f>graphs!$H$12</c:f>
              <c:strCache>
                <c:ptCount val="1"/>
                <c:pt idx="0">
                  <c:v>    Research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val>
            <c:numRef>
              <c:f>graphs!$H$14:$X$14</c:f>
              <c:numCache>
                <c:ptCount val="17"/>
                <c:pt idx="0">
                  <c:v>23.4</c:v>
                </c:pt>
                <c:pt idx="1">
                  <c:v>25.6</c:v>
                </c:pt>
                <c:pt idx="2">
                  <c:v>28.8</c:v>
                </c:pt>
                <c:pt idx="3">
                  <c:v>32.5</c:v>
                </c:pt>
                <c:pt idx="4">
                  <c:v>35.6</c:v>
                </c:pt>
                <c:pt idx="5">
                  <c:v>39</c:v>
                </c:pt>
                <c:pt idx="6">
                  <c:v>42</c:v>
                </c:pt>
                <c:pt idx="7">
                  <c:v>45.2</c:v>
                </c:pt>
                <c:pt idx="8">
                  <c:v>48.9</c:v>
                </c:pt>
                <c:pt idx="9">
                  <c:v>52.6</c:v>
                </c:pt>
                <c:pt idx="10">
                  <c:v>56.4</c:v>
                </c:pt>
                <c:pt idx="11">
                  <c:v>60.2</c:v>
                </c:pt>
                <c:pt idx="12">
                  <c:v>64.1</c:v>
                </c:pt>
                <c:pt idx="13">
                  <c:v>68.1</c:v>
                </c:pt>
                <c:pt idx="14">
                  <c:v>72.3</c:v>
                </c:pt>
                <c:pt idx="15">
                  <c:v>76.6</c:v>
                </c:pt>
                <c:pt idx="16">
                  <c:v>81</c:v>
                </c:pt>
              </c:numCache>
            </c:numRef>
          </c:val>
          <c:smooth val="0"/>
        </c:ser>
        <c:marker val="1"/>
        <c:axId val="45162276"/>
        <c:axId val="3807301"/>
      </c:lineChart>
      <c:catAx>
        <c:axId val="45162276"/>
        <c:scaling>
          <c:orientation val="minMax"/>
        </c:scaling>
        <c:axPos val="b"/>
        <c:delete val="0"/>
        <c:numFmt formatCode="General" sourceLinked="1"/>
        <c:majorTickMark val="out"/>
        <c:minorTickMark val="none"/>
        <c:tickLblPos val="nextTo"/>
        <c:crossAx val="3807301"/>
        <c:crosses val="autoZero"/>
        <c:auto val="1"/>
        <c:lblOffset val="100"/>
        <c:noMultiLvlLbl val="0"/>
      </c:catAx>
      <c:valAx>
        <c:axId val="3807301"/>
        <c:scaling>
          <c:orientation val="minMax"/>
        </c:scaling>
        <c:axPos val="l"/>
        <c:majorGridlines/>
        <c:delete val="0"/>
        <c:numFmt formatCode="#,##0" sourceLinked="0"/>
        <c:majorTickMark val="out"/>
        <c:minorTickMark val="none"/>
        <c:tickLblPos val="nextTo"/>
        <c:crossAx val="45162276"/>
        <c:crossesAt val="1"/>
        <c:crossBetween val="midCat"/>
        <c:dispUnits/>
      </c:valAx>
      <c:spPr>
        <a:pattFill prst="pct5">
          <a:fgClr>
            <a:srgbClr val="FFFFFF"/>
          </a:fgClr>
          <a:bgClr>
            <a:srgbClr val="FFFFFF"/>
          </a:bgClr>
        </a:pattFill>
        <a:ln w="12700">
          <a:solidFill>
            <a:srgbClr val="808080"/>
          </a:solidFill>
        </a:ln>
      </c:spPr>
    </c:plotArea>
    <c:legend>
      <c:legendPos val="b"/>
      <c:layout>
        <c:manualLayout>
          <c:xMode val="edge"/>
          <c:yMode val="edge"/>
          <c:x val="0.20625"/>
          <c:y val="0.83625"/>
          <c:w val="0.57825"/>
          <c:h val="0.129"/>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57150</xdr:rowOff>
    </xdr:from>
    <xdr:to>
      <xdr:col>10</xdr:col>
      <xdr:colOff>9525</xdr:colOff>
      <xdr:row>12</xdr:row>
      <xdr:rowOff>114300</xdr:rowOff>
    </xdr:to>
    <xdr:sp>
      <xdr:nvSpPr>
        <xdr:cNvPr id="1" name="TextBox 1"/>
        <xdr:cNvSpPr txBox="1">
          <a:spLocks noChangeArrowheads="1"/>
        </xdr:cNvSpPr>
      </xdr:nvSpPr>
      <xdr:spPr>
        <a:xfrm>
          <a:off x="76200" y="1276350"/>
          <a:ext cx="60293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To select packages of shortcuts:  View, Toolbars, Customize, Toolbars, then check these - Standard, 
     Formatting, Drawing, Formula Auditing, Worksheet Menu Bar(text menu)
See the attached sample image of what my office menu bars look like.  
Icons use frequently are listed in bold.</a:t>
          </a:r>
        </a:p>
      </xdr:txBody>
    </xdr:sp>
    <xdr:clientData/>
  </xdr:twoCellAnchor>
  <xdr:twoCellAnchor editAs="oneCell">
    <xdr:from>
      <xdr:col>2</xdr:col>
      <xdr:colOff>295275</xdr:colOff>
      <xdr:row>15</xdr:row>
      <xdr:rowOff>76200</xdr:rowOff>
    </xdr:from>
    <xdr:to>
      <xdr:col>23</xdr:col>
      <xdr:colOff>571500</xdr:colOff>
      <xdr:row>25</xdr:row>
      <xdr:rowOff>9525</xdr:rowOff>
    </xdr:to>
    <xdr:pic>
      <xdr:nvPicPr>
        <xdr:cNvPr id="2" name="Picture 2"/>
        <xdr:cNvPicPr preferRelativeResize="1">
          <a:picLocks noChangeAspect="1"/>
        </xdr:cNvPicPr>
      </xdr:nvPicPr>
      <xdr:blipFill>
        <a:blip r:embed="rId1"/>
        <a:stretch>
          <a:fillRect/>
        </a:stretch>
      </xdr:blipFill>
      <xdr:spPr>
        <a:xfrm>
          <a:off x="1514475" y="2876550"/>
          <a:ext cx="13077825" cy="1876425"/>
        </a:xfrm>
        <a:prstGeom prst="rect">
          <a:avLst/>
        </a:prstGeom>
        <a:noFill/>
        <a:ln w="9525" cmpd="sng">
          <a:noFill/>
        </a:ln>
      </xdr:spPr>
    </xdr:pic>
    <xdr:clientData/>
  </xdr:twoCellAnchor>
  <xdr:twoCellAnchor>
    <xdr:from>
      <xdr:col>0</xdr:col>
      <xdr:colOff>57150</xdr:colOff>
      <xdr:row>34</xdr:row>
      <xdr:rowOff>66675</xdr:rowOff>
    </xdr:from>
    <xdr:to>
      <xdr:col>9</xdr:col>
      <xdr:colOff>533400</xdr:colOff>
      <xdr:row>39</xdr:row>
      <xdr:rowOff>28575</xdr:rowOff>
    </xdr:to>
    <xdr:sp>
      <xdr:nvSpPr>
        <xdr:cNvPr id="3" name="TextBox 3"/>
        <xdr:cNvSpPr txBox="1">
          <a:spLocks noChangeArrowheads="1"/>
        </xdr:cNvSpPr>
      </xdr:nvSpPr>
      <xdr:spPr>
        <a:xfrm>
          <a:off x="57150" y="6562725"/>
          <a:ext cx="59626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1" u="none" baseline="0">
              <a:latin typeface="Arial"/>
              <a:ea typeface="Arial"/>
              <a:cs typeface="Arial"/>
            </a:rPr>
            <a:t>By the way, for creating this image within a spreadsheet, it's usually better to save a JPG file and use "Insert, Picture, From File…" than to copy and paste from a picture you have loaded in a viewer program.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6</xdr:row>
      <xdr:rowOff>114300</xdr:rowOff>
    </xdr:from>
    <xdr:to>
      <xdr:col>10</xdr:col>
      <xdr:colOff>171450</xdr:colOff>
      <xdr:row>10</xdr:row>
      <xdr:rowOff>9525</xdr:rowOff>
    </xdr:to>
    <xdr:sp>
      <xdr:nvSpPr>
        <xdr:cNvPr id="1" name="TextBox 11"/>
        <xdr:cNvSpPr txBox="1">
          <a:spLocks noChangeArrowheads="1"/>
        </xdr:cNvSpPr>
      </xdr:nvSpPr>
      <xdr:spPr>
        <a:xfrm>
          <a:off x="2190750" y="1219200"/>
          <a:ext cx="438150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Hint, for refresher information about using formulas,
click on the </a:t>
          </a:r>
          <a:r>
            <a:rPr lang="en-US" cap="none" sz="1400" b="0" i="1" u="none" baseline="0">
              <a:latin typeface="Arial"/>
              <a:ea typeface="Arial"/>
              <a:cs typeface="Arial"/>
            </a:rPr>
            <a:t>fx</a:t>
          </a:r>
          <a:r>
            <a:rPr lang="en-US" cap="none" sz="1000" b="0" i="0" u="none" baseline="0">
              <a:latin typeface="Arial"/>
              <a:ea typeface="Arial"/>
              <a:cs typeface="Arial"/>
            </a:rPr>
            <a:t> to the left of the formula display.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13</xdr:row>
      <xdr:rowOff>114300</xdr:rowOff>
    </xdr:from>
    <xdr:to>
      <xdr:col>10</xdr:col>
      <xdr:colOff>266700</xdr:colOff>
      <xdr:row>21</xdr:row>
      <xdr:rowOff>161925</xdr:rowOff>
    </xdr:to>
    <xdr:sp>
      <xdr:nvSpPr>
        <xdr:cNvPr id="1" name="TextBox 1"/>
        <xdr:cNvSpPr txBox="1">
          <a:spLocks noChangeArrowheads="1"/>
        </xdr:cNvSpPr>
      </xdr:nvSpPr>
      <xdr:spPr>
        <a:xfrm>
          <a:off x="1524000" y="2667000"/>
          <a:ext cx="51816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You may "nest" the formulas to a large extent, so that formulas are used to write other formulas.
Note:  Formula length is limited to only about 1,000 characters.
You can write functionally longer formulas by using brief range names.
</a:t>
          </a:r>
          <a:r>
            <a:rPr lang="en-US" cap="none" sz="1200" b="1" i="0" u="none" baseline="0">
              <a:latin typeface="Arial"/>
              <a:ea typeface="Arial"/>
              <a:cs typeface="Arial"/>
            </a:rPr>
            <a:t>MyIntegers</a:t>
          </a:r>
          <a:r>
            <a:rPr lang="en-US" cap="none" sz="1200" b="0" i="0" u="none" baseline="0">
              <a:latin typeface="Arial"/>
              <a:ea typeface="Arial"/>
              <a:cs typeface="Arial"/>
            </a:rPr>
            <a:t> vs. </a:t>
          </a:r>
          <a:r>
            <a:rPr lang="en-US" cap="none" sz="1200" b="1" i="0" u="none" baseline="0">
              <a:latin typeface="Arial"/>
              <a:ea typeface="Arial"/>
              <a:cs typeface="Arial"/>
            </a:rPr>
            <a:t>'Range Names'!$A$6:$A$21</a:t>
          </a:r>
          <a:r>
            <a:rPr lang="en-US" cap="none" sz="12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10</xdr:row>
      <xdr:rowOff>180975</xdr:rowOff>
    </xdr:from>
    <xdr:to>
      <xdr:col>11</xdr:col>
      <xdr:colOff>485775</xdr:colOff>
      <xdr:row>20</xdr:row>
      <xdr:rowOff>123825</xdr:rowOff>
    </xdr:to>
    <xdr:sp>
      <xdr:nvSpPr>
        <xdr:cNvPr id="1" name="TextBox 1"/>
        <xdr:cNvSpPr txBox="1">
          <a:spLocks noChangeArrowheads="1"/>
        </xdr:cNvSpPr>
      </xdr:nvSpPr>
      <xdr:spPr>
        <a:xfrm>
          <a:off x="219075" y="2162175"/>
          <a:ext cx="69723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November06.xls links to file NOW.xls, cell A1, which equals 11 when the file was saved in November.  
December06.xls links to file NOW.xls, cell A1, which equals 12 when the file was saved in December.
If you now open both November06.xls and December06.xls, the cell reference link to A1 will both reflect 11 (or will both reflect 12)  regardless of whether you chose to update the file links.  This assumes you do not have NOW.xls open!
If your source file changes, save the new version as a new name, and make links to the file reflect the new unique file names.  </a:t>
          </a:r>
        </a:p>
      </xdr:txBody>
    </xdr:sp>
    <xdr:clientData/>
  </xdr:twoCellAnchor>
  <xdr:twoCellAnchor>
    <xdr:from>
      <xdr:col>0</xdr:col>
      <xdr:colOff>180975</xdr:colOff>
      <xdr:row>36</xdr:row>
      <xdr:rowOff>152400</xdr:rowOff>
    </xdr:from>
    <xdr:to>
      <xdr:col>11</xdr:col>
      <xdr:colOff>457200</xdr:colOff>
      <xdr:row>40</xdr:row>
      <xdr:rowOff>104775</xdr:rowOff>
    </xdr:to>
    <xdr:sp>
      <xdr:nvSpPr>
        <xdr:cNvPr id="2" name="TextBox 2"/>
        <xdr:cNvSpPr txBox="1">
          <a:spLocks noChangeArrowheads="1"/>
        </xdr:cNvSpPr>
      </xdr:nvSpPr>
      <xdr:spPr>
        <a:xfrm>
          <a:off x="180975" y="7086600"/>
          <a:ext cx="69818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Hidden worksheets!  If you close Excel and answer "yes" to saving changes to a workbook that is hidden, that workbook will </a:t>
          </a:r>
          <a:r>
            <a:rPr lang="en-US" cap="none" sz="1200" b="1" i="0" u="none" baseline="0">
              <a:latin typeface="Arial"/>
              <a:ea typeface="Arial"/>
              <a:cs typeface="Arial"/>
            </a:rPr>
            <a:t>remain hidden</a:t>
          </a:r>
          <a:r>
            <a:rPr lang="en-US" cap="none" sz="1200" b="0" i="0" u="none" baseline="0">
              <a:latin typeface="Arial"/>
              <a:ea typeface="Arial"/>
              <a:cs typeface="Arial"/>
            </a:rPr>
            <a:t> the next time it is opened.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13</xdr:row>
      <xdr:rowOff>152400</xdr:rowOff>
    </xdr:from>
    <xdr:to>
      <xdr:col>10</xdr:col>
      <xdr:colOff>304800</xdr:colOff>
      <xdr:row>18</xdr:row>
      <xdr:rowOff>66675</xdr:rowOff>
    </xdr:to>
    <xdr:sp>
      <xdr:nvSpPr>
        <xdr:cNvPr id="1" name="TextBox 6"/>
        <xdr:cNvSpPr txBox="1">
          <a:spLocks noChangeArrowheads="1"/>
        </xdr:cNvSpPr>
      </xdr:nvSpPr>
      <xdr:spPr>
        <a:xfrm>
          <a:off x="323850" y="2733675"/>
          <a:ext cx="560070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Bug:  In using DSUM, the criteria matrix must be a contiguous grid or vector.  Excel does allow ranges to be typed as non-contiguous sections, but the final calculation always reflects a rectangular criteria matrix of the largest dimension to contain all the intermediate criteria.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15</xdr:col>
      <xdr:colOff>47625</xdr:colOff>
      <xdr:row>4</xdr:row>
      <xdr:rowOff>114300</xdr:rowOff>
    </xdr:to>
    <xdr:sp>
      <xdr:nvSpPr>
        <xdr:cNvPr id="1" name="TextBox 1"/>
        <xdr:cNvSpPr txBox="1">
          <a:spLocks noChangeArrowheads="1"/>
        </xdr:cNvSpPr>
      </xdr:nvSpPr>
      <xdr:spPr>
        <a:xfrm>
          <a:off x="85725" y="85725"/>
          <a:ext cx="910590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a form you have created, instead of repeatedly typing a cell with the same information, create a drop-down box of selections.
View, Toolbar, Control Toolbox, select </a:t>
          </a:r>
          <a:r>
            <a:rPr lang="en-US" cap="none" sz="1000" b="1" i="0" u="none" baseline="0">
              <a:latin typeface="Arial"/>
              <a:ea typeface="Arial"/>
              <a:cs typeface="Arial"/>
            </a:rPr>
            <a:t>List Box or Combo Box</a:t>
          </a:r>
          <a:r>
            <a:rPr lang="en-US" cap="none" sz="1000" b="0" i="0" u="none" baseline="0">
              <a:latin typeface="Arial"/>
              <a:ea typeface="Arial"/>
              <a:cs typeface="Arial"/>
            </a:rPr>
            <a:t>.  Be sure the "design mode" is selected.  Unselect design mode to use the box.
Right click on properties to select LinkedCell (where the output goes) and the ListFillRange (the list).
</a:t>
          </a:r>
        </a:p>
      </xdr:txBody>
    </xdr:sp>
    <xdr:clientData/>
  </xdr:twoCellAnchor>
  <xdr:twoCellAnchor editAs="oneCell">
    <xdr:from>
      <xdr:col>1</xdr:col>
      <xdr:colOff>0</xdr:colOff>
      <xdr:row>7</xdr:row>
      <xdr:rowOff>19050</xdr:rowOff>
    </xdr:from>
    <xdr:to>
      <xdr:col>5</xdr:col>
      <xdr:colOff>438150</xdr:colOff>
      <xdr:row>8</xdr:row>
      <xdr:rowOff>114300</xdr:rowOff>
    </xdr:to>
    <xdr:pic>
      <xdr:nvPicPr>
        <xdr:cNvPr id="2" name="ComboBox1"/>
        <xdr:cNvPicPr preferRelativeResize="1">
          <a:picLocks noChangeAspect="1"/>
        </xdr:cNvPicPr>
      </xdr:nvPicPr>
      <xdr:blipFill>
        <a:blip r:embed="rId1"/>
        <a:stretch>
          <a:fillRect/>
        </a:stretch>
      </xdr:blipFill>
      <xdr:spPr>
        <a:xfrm>
          <a:off x="609600" y="1352550"/>
          <a:ext cx="2876550" cy="285750"/>
        </a:xfrm>
        <a:prstGeom prst="rect">
          <a:avLst/>
        </a:prstGeom>
        <a:noFill/>
        <a:ln w="9525" cmpd="sng">
          <a:noFill/>
        </a:ln>
      </xdr:spPr>
    </xdr:pic>
    <xdr:clientData/>
  </xdr:twoCellAnchor>
  <xdr:twoCellAnchor editAs="oneCell">
    <xdr:from>
      <xdr:col>1</xdr:col>
      <xdr:colOff>0</xdr:colOff>
      <xdr:row>11</xdr:row>
      <xdr:rowOff>38100</xdr:rowOff>
    </xdr:from>
    <xdr:to>
      <xdr:col>5</xdr:col>
      <xdr:colOff>438150</xdr:colOff>
      <xdr:row>12</xdr:row>
      <xdr:rowOff>133350</xdr:rowOff>
    </xdr:to>
    <xdr:pic>
      <xdr:nvPicPr>
        <xdr:cNvPr id="3" name="ComboBox2"/>
        <xdr:cNvPicPr preferRelativeResize="1">
          <a:picLocks noChangeAspect="1"/>
        </xdr:cNvPicPr>
      </xdr:nvPicPr>
      <xdr:blipFill>
        <a:blip r:embed="rId2"/>
        <a:stretch>
          <a:fillRect/>
        </a:stretch>
      </xdr:blipFill>
      <xdr:spPr>
        <a:xfrm>
          <a:off x="609600" y="2105025"/>
          <a:ext cx="2876550" cy="285750"/>
        </a:xfrm>
        <a:prstGeom prst="rect">
          <a:avLst/>
        </a:prstGeom>
        <a:noFill/>
        <a:ln w="9525" cmpd="sng">
          <a:noFill/>
        </a:ln>
      </xdr:spPr>
    </xdr:pic>
    <xdr:clientData/>
  </xdr:twoCellAnchor>
  <xdr:twoCellAnchor>
    <xdr:from>
      <xdr:col>0</xdr:col>
      <xdr:colOff>152400</xdr:colOff>
      <xdr:row>14</xdr:row>
      <xdr:rowOff>152400</xdr:rowOff>
    </xdr:from>
    <xdr:to>
      <xdr:col>15</xdr:col>
      <xdr:colOff>238125</xdr:colOff>
      <xdr:row>35</xdr:row>
      <xdr:rowOff>104775</xdr:rowOff>
    </xdr:to>
    <xdr:graphicFrame>
      <xdr:nvGraphicFramePr>
        <xdr:cNvPr id="4" name="Chart 5"/>
        <xdr:cNvGraphicFramePr/>
      </xdr:nvGraphicFramePr>
      <xdr:xfrm>
        <a:off x="152400" y="2790825"/>
        <a:ext cx="9229725" cy="3924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4"/>
  <sheetViews>
    <sheetView workbookViewId="0" topLeftCell="A1">
      <selection activeCell="A18" sqref="A18"/>
    </sheetView>
  </sheetViews>
  <sheetFormatPr defaultColWidth="9.140625" defaultRowHeight="12.75"/>
  <cols>
    <col min="2" max="2" width="21.8515625" style="0" bestFit="1" customWidth="1"/>
  </cols>
  <sheetData>
    <row r="1" ht="30">
      <c r="A1" s="3" t="s">
        <v>0</v>
      </c>
    </row>
    <row r="2" ht="18">
      <c r="A2" s="1" t="s">
        <v>1</v>
      </c>
    </row>
    <row r="3" ht="15">
      <c r="A3" s="2" t="s">
        <v>108</v>
      </c>
    </row>
    <row r="4" spans="1:10" ht="15">
      <c r="A4" s="11" t="s">
        <v>49</v>
      </c>
      <c r="B4" s="11"/>
      <c r="C4" s="11"/>
      <c r="D4" s="11"/>
      <c r="E4" s="11"/>
      <c r="F4" s="11"/>
      <c r="G4" s="11"/>
      <c r="H4" s="11"/>
      <c r="I4" s="11"/>
      <c r="J4" s="11"/>
    </row>
    <row r="5" spans="1:10" ht="15">
      <c r="A5" s="11" t="s">
        <v>2</v>
      </c>
      <c r="B5" s="11"/>
      <c r="C5" s="11"/>
      <c r="D5" s="11"/>
      <c r="E5" s="11"/>
      <c r="F5" s="11"/>
      <c r="G5" s="11"/>
      <c r="H5" s="11"/>
      <c r="I5" s="11"/>
      <c r="J5" s="11"/>
    </row>
    <row r="6" spans="1:10" ht="15">
      <c r="A6" s="11"/>
      <c r="B6" s="11"/>
      <c r="C6" s="11"/>
      <c r="D6" s="11"/>
      <c r="E6" s="11"/>
      <c r="F6" s="11"/>
      <c r="G6" s="11"/>
      <c r="H6" s="11"/>
      <c r="I6" s="11"/>
      <c r="J6" s="11"/>
    </row>
    <row r="7" spans="1:10" ht="15">
      <c r="A7" s="11"/>
      <c r="B7" s="11" t="s">
        <v>24</v>
      </c>
      <c r="C7" s="11" t="s">
        <v>107</v>
      </c>
      <c r="D7" s="11"/>
      <c r="E7" s="11"/>
      <c r="F7" s="11"/>
      <c r="G7" s="11"/>
      <c r="H7" s="11"/>
      <c r="I7" s="11"/>
      <c r="J7" s="11"/>
    </row>
    <row r="8" spans="1:10" ht="15">
      <c r="A8" s="11"/>
      <c r="B8" s="11" t="s">
        <v>172</v>
      </c>
      <c r="C8" s="11" t="s">
        <v>173</v>
      </c>
      <c r="D8" s="11"/>
      <c r="E8" s="11"/>
      <c r="F8" s="11"/>
      <c r="G8" s="11"/>
      <c r="H8" s="11"/>
      <c r="I8" s="11"/>
      <c r="J8" s="11"/>
    </row>
    <row r="9" spans="1:10" ht="15">
      <c r="A9" s="11"/>
      <c r="B9" s="11" t="s">
        <v>204</v>
      </c>
      <c r="C9" s="11" t="s">
        <v>195</v>
      </c>
      <c r="D9" s="11"/>
      <c r="E9" s="11"/>
      <c r="F9" s="11"/>
      <c r="G9" s="11"/>
      <c r="H9" s="11"/>
      <c r="I9" s="11"/>
      <c r="J9" s="11"/>
    </row>
    <row r="10" spans="1:10" ht="15">
      <c r="A10" s="11"/>
      <c r="B10" s="11" t="s">
        <v>34</v>
      </c>
      <c r="C10" s="11" t="s">
        <v>35</v>
      </c>
      <c r="D10" s="11"/>
      <c r="E10" s="11"/>
      <c r="F10" s="11"/>
      <c r="G10" s="11"/>
      <c r="H10" s="11"/>
      <c r="I10" s="11"/>
      <c r="J10" s="11"/>
    </row>
    <row r="11" spans="1:10" ht="15">
      <c r="A11" s="11"/>
      <c r="B11" s="11" t="s">
        <v>38</v>
      </c>
      <c r="C11" s="11" t="s">
        <v>39</v>
      </c>
      <c r="D11" s="11"/>
      <c r="E11" s="11"/>
      <c r="F11" s="11"/>
      <c r="G11" s="11"/>
      <c r="H11" s="11"/>
      <c r="I11" s="11"/>
      <c r="J11" s="11"/>
    </row>
    <row r="12" spans="1:10" ht="15">
      <c r="A12" s="11"/>
      <c r="B12" s="11" t="s">
        <v>69</v>
      </c>
      <c r="C12" s="11" t="s">
        <v>70</v>
      </c>
      <c r="D12" s="11"/>
      <c r="E12" s="11"/>
      <c r="F12" s="11"/>
      <c r="G12" s="11"/>
      <c r="H12" s="11"/>
      <c r="I12" s="11"/>
      <c r="J12" s="11"/>
    </row>
    <row r="13" spans="1:10" ht="15">
      <c r="A13" s="11"/>
      <c r="B13" s="11" t="s">
        <v>48</v>
      </c>
      <c r="C13" s="11" t="s">
        <v>66</v>
      </c>
      <c r="D13" s="11"/>
      <c r="E13" s="11"/>
      <c r="F13" s="11"/>
      <c r="G13" s="11"/>
      <c r="H13" s="11"/>
      <c r="I13" s="11"/>
      <c r="J13" s="11"/>
    </row>
    <row r="14" spans="1:10" ht="15">
      <c r="A14" s="11"/>
      <c r="B14" s="11" t="s">
        <v>67</v>
      </c>
      <c r="C14" s="11" t="s">
        <v>68</v>
      </c>
      <c r="D14" s="11"/>
      <c r="E14" s="11"/>
      <c r="F14" s="11"/>
      <c r="G14" s="11"/>
      <c r="H14" s="11"/>
      <c r="I14" s="11"/>
      <c r="J14" s="11"/>
    </row>
    <row r="15" spans="1:10" ht="15">
      <c r="A15" s="11"/>
      <c r="B15" s="11" t="s">
        <v>112</v>
      </c>
      <c r="C15" s="11" t="s">
        <v>113</v>
      </c>
      <c r="D15" s="11"/>
      <c r="E15" s="11"/>
      <c r="F15" s="11"/>
      <c r="G15" s="11"/>
      <c r="H15" s="11"/>
      <c r="I15" s="11"/>
      <c r="J15" s="11"/>
    </row>
    <row r="16" spans="1:10" ht="15">
      <c r="A16" s="11"/>
      <c r="B16" s="11" t="s">
        <v>156</v>
      </c>
      <c r="C16" s="11" t="s">
        <v>186</v>
      </c>
      <c r="D16" s="11"/>
      <c r="E16" s="11"/>
      <c r="F16" s="11"/>
      <c r="G16" s="11"/>
      <c r="H16" s="11"/>
      <c r="I16" s="11"/>
      <c r="J16" s="11"/>
    </row>
    <row r="17" spans="1:10" ht="15">
      <c r="A17" s="11"/>
      <c r="B17" s="11" t="s">
        <v>187</v>
      </c>
      <c r="C17" s="11" t="s">
        <v>188</v>
      </c>
      <c r="D17" s="11"/>
      <c r="E17" s="11"/>
      <c r="F17" s="11"/>
      <c r="G17" s="11"/>
      <c r="H17" s="11"/>
      <c r="I17" s="11"/>
      <c r="J17" s="11"/>
    </row>
    <row r="18" spans="1:10" ht="15">
      <c r="A18" s="11"/>
      <c r="B18" s="11" t="s">
        <v>232</v>
      </c>
      <c r="C18" s="11" t="s">
        <v>233</v>
      </c>
      <c r="D18" s="11"/>
      <c r="E18" s="11"/>
      <c r="F18" s="11"/>
      <c r="G18" s="11"/>
      <c r="H18" s="11"/>
      <c r="I18" s="11"/>
      <c r="J18" s="11"/>
    </row>
    <row r="19" spans="1:10" ht="15">
      <c r="A19" s="11"/>
      <c r="B19" s="11"/>
      <c r="C19" s="11"/>
      <c r="D19" s="11"/>
      <c r="E19" s="11"/>
      <c r="F19" s="11"/>
      <c r="G19" s="11"/>
      <c r="H19" s="11"/>
      <c r="I19" s="11"/>
      <c r="J19" s="11"/>
    </row>
    <row r="20" spans="1:10" ht="15">
      <c r="A20" s="11"/>
      <c r="B20" s="11"/>
      <c r="C20" s="11"/>
      <c r="D20" s="11"/>
      <c r="E20" s="11"/>
      <c r="F20" s="11"/>
      <c r="G20" s="11"/>
      <c r="H20" s="11"/>
      <c r="I20" s="11"/>
      <c r="J20" s="11"/>
    </row>
    <row r="21" spans="1:10" ht="15">
      <c r="A21" s="11"/>
      <c r="B21" s="11"/>
      <c r="C21" s="11"/>
      <c r="D21" s="11"/>
      <c r="E21" s="11"/>
      <c r="F21" s="11"/>
      <c r="G21" s="11"/>
      <c r="H21" s="11"/>
      <c r="I21" s="11"/>
      <c r="J21" s="11"/>
    </row>
    <row r="22" spans="1:10" ht="15">
      <c r="A22" s="11"/>
      <c r="B22" s="11"/>
      <c r="C22" s="11"/>
      <c r="D22" s="11"/>
      <c r="E22" s="11"/>
      <c r="F22" s="11"/>
      <c r="G22" s="11"/>
      <c r="H22" s="11"/>
      <c r="I22" s="11"/>
      <c r="J22" s="11"/>
    </row>
    <row r="23" spans="1:10" ht="15">
      <c r="A23" s="11"/>
      <c r="B23" s="11"/>
      <c r="C23" s="11"/>
      <c r="D23" s="11"/>
      <c r="E23" s="11"/>
      <c r="F23" s="11"/>
      <c r="G23" s="11"/>
      <c r="H23" s="11"/>
      <c r="I23" s="11"/>
      <c r="J23" s="11"/>
    </row>
    <row r="24" spans="1:10" ht="15">
      <c r="A24" s="11"/>
      <c r="B24" s="11"/>
      <c r="C24" s="11"/>
      <c r="D24" s="11"/>
      <c r="E24" s="11"/>
      <c r="F24" s="11"/>
      <c r="G24" s="11"/>
      <c r="H24" s="11"/>
      <c r="I24" s="11"/>
      <c r="J24" s="11"/>
    </row>
  </sheetData>
  <printOptions/>
  <pageMargins left="0.5" right="0"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8"/>
  <dimension ref="A1:Q64"/>
  <sheetViews>
    <sheetView workbookViewId="0" topLeftCell="A16">
      <selection activeCell="A23" sqref="A23"/>
    </sheetView>
  </sheetViews>
  <sheetFormatPr defaultColWidth="9.140625" defaultRowHeight="12.75"/>
  <sheetData>
    <row r="1" ht="18">
      <c r="A1" s="4" t="s">
        <v>114</v>
      </c>
    </row>
    <row r="2" ht="18">
      <c r="A2" s="4" t="s">
        <v>127</v>
      </c>
    </row>
    <row r="3" spans="1:9" ht="15">
      <c r="A3" s="11"/>
      <c r="B3" s="11"/>
      <c r="C3" s="11"/>
      <c r="D3" s="11"/>
      <c r="E3" s="11"/>
      <c r="F3" s="11"/>
      <c r="G3" s="11"/>
      <c r="H3" s="11"/>
      <c r="I3" s="11"/>
    </row>
    <row r="4" spans="1:9" ht="15">
      <c r="A4" s="11" t="s">
        <v>115</v>
      </c>
      <c r="B4" s="11"/>
      <c r="C4" s="11"/>
      <c r="D4" s="11"/>
      <c r="E4" s="11"/>
      <c r="F4" s="11"/>
      <c r="G4" s="11"/>
      <c r="H4" s="11"/>
      <c r="I4" s="11"/>
    </row>
    <row r="5" spans="1:9" ht="15">
      <c r="A5" s="11" t="s">
        <v>182</v>
      </c>
      <c r="B5" s="11"/>
      <c r="C5" s="11"/>
      <c r="D5" s="11"/>
      <c r="E5" s="11"/>
      <c r="F5" s="11"/>
      <c r="G5" s="11"/>
      <c r="H5" s="11"/>
      <c r="I5" s="11"/>
    </row>
    <row r="6" spans="1:9" ht="15">
      <c r="A6" s="11"/>
      <c r="B6" s="11"/>
      <c r="C6" s="11"/>
      <c r="D6" s="11"/>
      <c r="E6" s="11"/>
      <c r="F6" s="11"/>
      <c r="G6" s="11"/>
      <c r="H6" s="11"/>
      <c r="I6" s="11"/>
    </row>
    <row r="7" spans="1:9" ht="15">
      <c r="A7" s="11" t="s">
        <v>118</v>
      </c>
      <c r="B7" s="11"/>
      <c r="C7" s="11"/>
      <c r="D7" s="11"/>
      <c r="E7" s="11"/>
      <c r="F7" s="11"/>
      <c r="G7" s="11"/>
      <c r="H7" s="11"/>
      <c r="I7" s="11"/>
    </row>
    <row r="8" spans="1:9" ht="15">
      <c r="A8" s="11" t="s">
        <v>116</v>
      </c>
      <c r="B8" s="11"/>
      <c r="C8" s="11"/>
      <c r="D8" s="11"/>
      <c r="E8" s="11"/>
      <c r="F8" s="11"/>
      <c r="G8" s="11"/>
      <c r="H8" s="11"/>
      <c r="I8" s="11"/>
    </row>
    <row r="9" spans="1:9" ht="15">
      <c r="A9" s="11"/>
      <c r="B9" s="11"/>
      <c r="C9" s="11"/>
      <c r="D9" s="11"/>
      <c r="E9" s="11"/>
      <c r="F9" s="11"/>
      <c r="G9" s="11"/>
      <c r="H9" s="11"/>
      <c r="I9" s="11"/>
    </row>
    <row r="10" spans="1:9" ht="15">
      <c r="A10" s="11" t="s">
        <v>117</v>
      </c>
      <c r="B10" s="11"/>
      <c r="C10" s="11"/>
      <c r="D10" s="11"/>
      <c r="E10" s="11"/>
      <c r="F10" s="11"/>
      <c r="G10" s="11"/>
      <c r="H10" s="11"/>
      <c r="I10" s="11"/>
    </row>
    <row r="11" spans="1:9" ht="15">
      <c r="A11" s="11"/>
      <c r="B11" s="11"/>
      <c r="C11" s="11"/>
      <c r="D11" s="11"/>
      <c r="E11" s="11"/>
      <c r="F11" s="11"/>
      <c r="G11" s="11"/>
      <c r="H11" s="11"/>
      <c r="I11" s="11"/>
    </row>
    <row r="12" spans="1:9" ht="15">
      <c r="A12" s="11"/>
      <c r="B12" s="11"/>
      <c r="C12" s="11"/>
      <c r="D12" s="11"/>
      <c r="E12" s="11"/>
      <c r="F12" s="11"/>
      <c r="G12" s="11"/>
      <c r="H12" s="11"/>
      <c r="I12" s="11"/>
    </row>
    <row r="13" spans="1:9" ht="15">
      <c r="A13" s="11"/>
      <c r="B13" s="11"/>
      <c r="C13" s="11"/>
      <c r="D13" s="11"/>
      <c r="E13" s="11"/>
      <c r="F13" s="11"/>
      <c r="G13" s="11"/>
      <c r="H13" s="11"/>
      <c r="I13" s="11"/>
    </row>
    <row r="14" spans="1:9" ht="15">
      <c r="A14" s="11"/>
      <c r="B14" s="11"/>
      <c r="C14" s="11"/>
      <c r="D14" s="11"/>
      <c r="E14" s="11"/>
      <c r="F14" s="11"/>
      <c r="G14" s="11"/>
      <c r="H14" s="11"/>
      <c r="I14" s="11"/>
    </row>
    <row r="15" spans="1:9" ht="15">
      <c r="A15" s="11"/>
      <c r="B15" s="11"/>
      <c r="C15" s="11"/>
      <c r="D15" s="11"/>
      <c r="E15" s="11"/>
      <c r="F15" s="11"/>
      <c r="G15" s="11"/>
      <c r="H15" s="11"/>
      <c r="I15" s="11"/>
    </row>
    <row r="16" spans="1:9" ht="15">
      <c r="A16" s="11"/>
      <c r="B16" s="11"/>
      <c r="C16" s="11"/>
      <c r="D16" s="11"/>
      <c r="E16" s="11"/>
      <c r="F16" s="11"/>
      <c r="G16" s="11"/>
      <c r="H16" s="11"/>
      <c r="I16" s="11"/>
    </row>
    <row r="17" spans="1:9" ht="15">
      <c r="A17" s="11"/>
      <c r="B17" s="11"/>
      <c r="C17" s="11"/>
      <c r="D17" s="11"/>
      <c r="E17" s="11"/>
      <c r="F17" s="11"/>
      <c r="G17" s="11"/>
      <c r="H17" s="11"/>
      <c r="I17" s="11"/>
    </row>
    <row r="18" spans="1:9" ht="15">
      <c r="A18" s="11"/>
      <c r="B18" s="11"/>
      <c r="C18" s="11"/>
      <c r="D18" s="11"/>
      <c r="E18" s="11"/>
      <c r="F18" s="11"/>
      <c r="G18" s="11"/>
      <c r="H18" s="11"/>
      <c r="I18" s="11"/>
    </row>
    <row r="19" spans="1:9" ht="15">
      <c r="A19" s="11"/>
      <c r="B19" s="11"/>
      <c r="C19" s="11"/>
      <c r="D19" s="11"/>
      <c r="E19" s="11"/>
      <c r="F19" s="11"/>
      <c r="G19" s="11"/>
      <c r="H19" s="11"/>
      <c r="I19" s="11"/>
    </row>
    <row r="20" spans="1:9" ht="15">
      <c r="A20" s="11"/>
      <c r="B20" s="11"/>
      <c r="C20" s="11"/>
      <c r="D20" s="11"/>
      <c r="E20" s="11"/>
      <c r="F20" s="11"/>
      <c r="G20" s="11"/>
      <c r="H20" s="11"/>
      <c r="I20" s="11"/>
    </row>
    <row r="21" spans="1:9" ht="15">
      <c r="A21" s="11"/>
      <c r="B21" s="11"/>
      <c r="C21" s="11"/>
      <c r="D21" s="11"/>
      <c r="E21" s="11"/>
      <c r="F21" s="11"/>
      <c r="G21" s="11"/>
      <c r="H21" s="11"/>
      <c r="I21" s="11"/>
    </row>
    <row r="22" spans="1:9" ht="15">
      <c r="A22" s="13" t="s">
        <v>126</v>
      </c>
      <c r="B22" s="11"/>
      <c r="C22" s="11"/>
      <c r="D22" s="11"/>
      <c r="E22" s="11"/>
      <c r="F22" s="11"/>
      <c r="G22" s="11"/>
      <c r="H22" s="11"/>
      <c r="I22" s="11"/>
    </row>
    <row r="23" spans="1:9" ht="15">
      <c r="A23" s="11"/>
      <c r="B23" s="11"/>
      <c r="C23" s="11"/>
      <c r="D23" s="11"/>
      <c r="E23" s="11"/>
      <c r="F23" s="11"/>
      <c r="G23" s="11"/>
      <c r="H23" s="11"/>
      <c r="I23" s="11"/>
    </row>
    <row r="24" spans="1:17" ht="15">
      <c r="A24" s="11" t="s">
        <v>119</v>
      </c>
      <c r="B24" s="11"/>
      <c r="C24" s="11"/>
      <c r="D24" s="11"/>
      <c r="E24" s="11"/>
      <c r="F24" s="11"/>
      <c r="G24" s="11"/>
      <c r="H24" s="11"/>
      <c r="I24" s="11"/>
      <c r="J24" s="11"/>
      <c r="K24" s="11"/>
      <c r="L24" s="11"/>
      <c r="M24" s="11"/>
      <c r="N24" s="11"/>
      <c r="O24" s="11"/>
      <c r="P24" s="11"/>
      <c r="Q24" s="11"/>
    </row>
    <row r="25" spans="1:17" ht="15">
      <c r="A25" s="11" t="s">
        <v>183</v>
      </c>
      <c r="B25" s="11"/>
      <c r="C25" s="11"/>
      <c r="D25" s="11"/>
      <c r="E25" s="11"/>
      <c r="F25" s="11"/>
      <c r="G25" s="11"/>
      <c r="H25" s="11"/>
      <c r="I25" s="11"/>
      <c r="J25" s="11"/>
      <c r="K25" s="11"/>
      <c r="L25" s="11"/>
      <c r="M25" s="11"/>
      <c r="N25" s="11"/>
      <c r="O25" s="11"/>
      <c r="P25" s="11"/>
      <c r="Q25" s="11"/>
    </row>
    <row r="26" spans="1:17" ht="15">
      <c r="A26" s="11" t="s">
        <v>184</v>
      </c>
      <c r="B26" s="11"/>
      <c r="C26" s="11"/>
      <c r="D26" s="11"/>
      <c r="E26" s="11"/>
      <c r="F26" s="11"/>
      <c r="G26" s="11"/>
      <c r="H26" s="11"/>
      <c r="I26" s="11"/>
      <c r="J26" s="11"/>
      <c r="K26" s="11"/>
      <c r="L26" s="11"/>
      <c r="M26" s="11"/>
      <c r="N26" s="11"/>
      <c r="O26" s="11"/>
      <c r="P26" s="11"/>
      <c r="Q26" s="11"/>
    </row>
    <row r="27" spans="1:17" ht="15">
      <c r="A27" s="11"/>
      <c r="B27" s="11"/>
      <c r="C27" s="11"/>
      <c r="D27" s="11"/>
      <c r="E27" s="11"/>
      <c r="F27" s="11"/>
      <c r="G27" s="11"/>
      <c r="H27" s="11"/>
      <c r="I27" s="11"/>
      <c r="J27" s="11"/>
      <c r="K27" s="11"/>
      <c r="L27" s="11"/>
      <c r="M27" s="11"/>
      <c r="N27" s="11"/>
      <c r="O27" s="11"/>
      <c r="P27" s="11"/>
      <c r="Q27" s="11"/>
    </row>
    <row r="28" spans="1:17" ht="15">
      <c r="A28" s="11" t="s">
        <v>120</v>
      </c>
      <c r="B28" s="11"/>
      <c r="C28" s="11"/>
      <c r="D28" s="11"/>
      <c r="E28" s="11"/>
      <c r="F28" s="11"/>
      <c r="G28" s="11"/>
      <c r="H28" s="11"/>
      <c r="I28" s="11"/>
      <c r="J28" s="11"/>
      <c r="K28" s="11"/>
      <c r="L28" s="11"/>
      <c r="M28" s="11"/>
      <c r="N28" s="11"/>
      <c r="O28" s="11"/>
      <c r="P28" s="11"/>
      <c r="Q28" s="11"/>
    </row>
    <row r="29" spans="1:17" ht="15">
      <c r="A29" s="11" t="s">
        <v>121</v>
      </c>
      <c r="B29" s="11"/>
      <c r="C29" s="11"/>
      <c r="D29" s="11"/>
      <c r="E29" s="11"/>
      <c r="F29" s="11"/>
      <c r="G29" s="11"/>
      <c r="H29" s="11"/>
      <c r="I29" s="11"/>
      <c r="J29" s="11"/>
      <c r="K29" s="11"/>
      <c r="L29" s="11"/>
      <c r="M29" s="11"/>
      <c r="N29" s="11"/>
      <c r="O29" s="11"/>
      <c r="P29" s="11"/>
      <c r="Q29" s="11"/>
    </row>
    <row r="30" spans="1:17" ht="15">
      <c r="A30" s="11"/>
      <c r="B30" s="11"/>
      <c r="C30" s="11"/>
      <c r="D30" s="11"/>
      <c r="E30" s="11"/>
      <c r="F30" s="11"/>
      <c r="G30" s="11"/>
      <c r="H30" s="11"/>
      <c r="I30" s="11"/>
      <c r="J30" s="11"/>
      <c r="K30" s="11"/>
      <c r="L30" s="11"/>
      <c r="M30" s="11"/>
      <c r="N30" s="11"/>
      <c r="O30" s="11"/>
      <c r="P30" s="11"/>
      <c r="Q30" s="11"/>
    </row>
    <row r="31" spans="1:17" ht="15">
      <c r="A31" s="11" t="s">
        <v>123</v>
      </c>
      <c r="B31" s="11"/>
      <c r="C31" s="11"/>
      <c r="D31" s="11"/>
      <c r="E31" s="11"/>
      <c r="F31" s="11"/>
      <c r="G31" s="11"/>
      <c r="H31" s="11"/>
      <c r="I31" s="11"/>
      <c r="J31" s="11"/>
      <c r="K31" s="11"/>
      <c r="L31" s="11"/>
      <c r="M31" s="11"/>
      <c r="N31" s="11"/>
      <c r="O31" s="11"/>
      <c r="P31" s="11"/>
      <c r="Q31" s="11"/>
    </row>
    <row r="32" spans="1:17" ht="15">
      <c r="A32" s="11" t="s">
        <v>124</v>
      </c>
      <c r="B32" s="11"/>
      <c r="C32" s="11"/>
      <c r="D32" s="11"/>
      <c r="E32" s="11"/>
      <c r="F32" s="11"/>
      <c r="G32" s="11"/>
      <c r="H32" s="11"/>
      <c r="I32" s="11"/>
      <c r="J32" s="11"/>
      <c r="K32" s="11"/>
      <c r="L32" s="11"/>
      <c r="M32" s="11"/>
      <c r="N32" s="11"/>
      <c r="O32" s="11"/>
      <c r="P32" s="11"/>
      <c r="Q32" s="11"/>
    </row>
    <row r="33" spans="1:17" ht="15">
      <c r="A33" s="11"/>
      <c r="B33" s="11"/>
      <c r="C33" s="11"/>
      <c r="D33" s="11"/>
      <c r="E33" s="11"/>
      <c r="F33" s="11"/>
      <c r="G33" s="11"/>
      <c r="H33" s="11"/>
      <c r="I33" s="11"/>
      <c r="J33" s="11"/>
      <c r="K33" s="11"/>
      <c r="L33" s="11"/>
      <c r="M33" s="11"/>
      <c r="N33" s="11"/>
      <c r="O33" s="11"/>
      <c r="P33" s="11"/>
      <c r="Q33" s="11"/>
    </row>
    <row r="34" spans="1:17" ht="15">
      <c r="A34" s="11" t="s">
        <v>125</v>
      </c>
      <c r="B34" s="11"/>
      <c r="C34" s="11"/>
      <c r="D34" s="11"/>
      <c r="E34" s="11"/>
      <c r="F34" s="11"/>
      <c r="G34" s="11"/>
      <c r="H34" s="11"/>
      <c r="I34" s="11"/>
      <c r="J34" s="11"/>
      <c r="K34" s="11"/>
      <c r="L34" s="11"/>
      <c r="M34" s="11"/>
      <c r="N34" s="11"/>
      <c r="O34" s="11"/>
      <c r="P34" s="11"/>
      <c r="Q34" s="11"/>
    </row>
    <row r="35" spans="1:17" ht="15">
      <c r="A35" s="11"/>
      <c r="B35" s="11"/>
      <c r="C35" s="11"/>
      <c r="D35" s="11"/>
      <c r="E35" s="11"/>
      <c r="F35" s="11"/>
      <c r="G35" s="11"/>
      <c r="H35" s="11"/>
      <c r="I35" s="11"/>
      <c r="J35" s="11"/>
      <c r="K35" s="11"/>
      <c r="L35" s="11"/>
      <c r="M35" s="11"/>
      <c r="N35" s="11"/>
      <c r="O35" s="11"/>
      <c r="P35" s="11"/>
      <c r="Q35" s="11"/>
    </row>
    <row r="36" spans="1:17" ht="15">
      <c r="A36" s="11" t="s">
        <v>185</v>
      </c>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1"/>
      <c r="B38" s="11"/>
      <c r="C38" s="11"/>
      <c r="D38" s="11"/>
      <c r="E38" s="11"/>
      <c r="F38" s="11"/>
      <c r="G38" s="11"/>
      <c r="H38" s="11"/>
      <c r="I38" s="11"/>
      <c r="J38" s="11"/>
      <c r="K38" s="11"/>
      <c r="L38" s="11"/>
      <c r="M38" s="11"/>
      <c r="N38" s="11"/>
      <c r="O38" s="11"/>
      <c r="P38" s="11"/>
      <c r="Q38" s="11"/>
    </row>
    <row r="39" spans="1:17" ht="15">
      <c r="A39" s="11"/>
      <c r="B39" s="11"/>
      <c r="C39" s="11"/>
      <c r="D39" s="11"/>
      <c r="E39" s="11"/>
      <c r="F39" s="11"/>
      <c r="G39" s="11"/>
      <c r="H39" s="11"/>
      <c r="I39" s="11"/>
      <c r="J39" s="11"/>
      <c r="K39" s="11"/>
      <c r="L39" s="11"/>
      <c r="M39" s="11"/>
      <c r="N39" s="11"/>
      <c r="O39" s="11"/>
      <c r="P39" s="11"/>
      <c r="Q39" s="11"/>
    </row>
    <row r="40" spans="1:17" ht="15">
      <c r="A40" s="11"/>
      <c r="B40" s="11"/>
      <c r="C40" s="11"/>
      <c r="D40" s="11"/>
      <c r="E40" s="11"/>
      <c r="F40" s="11"/>
      <c r="G40" s="11"/>
      <c r="H40" s="11"/>
      <c r="I40" s="11"/>
      <c r="J40" s="11"/>
      <c r="K40" s="11"/>
      <c r="L40" s="11"/>
      <c r="M40" s="11"/>
      <c r="N40" s="11"/>
      <c r="O40" s="11"/>
      <c r="P40" s="11"/>
      <c r="Q40" s="11"/>
    </row>
    <row r="41" spans="1:17" ht="15">
      <c r="A41" s="11"/>
      <c r="B41" s="11"/>
      <c r="C41" s="11"/>
      <c r="D41" s="11"/>
      <c r="E41" s="11"/>
      <c r="F41" s="11"/>
      <c r="G41" s="11"/>
      <c r="H41" s="11"/>
      <c r="I41" s="11"/>
      <c r="J41" s="11"/>
      <c r="K41" s="11"/>
      <c r="L41" s="11"/>
      <c r="M41" s="11"/>
      <c r="N41" s="11"/>
      <c r="O41" s="11"/>
      <c r="P41" s="11"/>
      <c r="Q41" s="11"/>
    </row>
    <row r="42" spans="1:17" ht="15">
      <c r="A42" s="11"/>
      <c r="B42" s="11"/>
      <c r="C42" s="11"/>
      <c r="D42" s="11"/>
      <c r="E42" s="11"/>
      <c r="F42" s="11"/>
      <c r="G42" s="11"/>
      <c r="H42" s="11"/>
      <c r="I42" s="11"/>
      <c r="J42" s="11"/>
      <c r="K42" s="11"/>
      <c r="L42" s="11"/>
      <c r="M42" s="11"/>
      <c r="N42" s="11"/>
      <c r="O42" s="11"/>
      <c r="P42" s="11"/>
      <c r="Q42" s="11"/>
    </row>
    <row r="43" spans="1:17" ht="15">
      <c r="A43" s="11"/>
      <c r="B43" s="11"/>
      <c r="C43" s="11"/>
      <c r="D43" s="11"/>
      <c r="E43" s="11"/>
      <c r="F43" s="11"/>
      <c r="G43" s="11"/>
      <c r="H43" s="11"/>
      <c r="I43" s="11"/>
      <c r="J43" s="11"/>
      <c r="K43" s="11"/>
      <c r="L43" s="11"/>
      <c r="M43" s="11"/>
      <c r="N43" s="11"/>
      <c r="O43" s="11"/>
      <c r="P43" s="11"/>
      <c r="Q43" s="11"/>
    </row>
    <row r="44" spans="1:17" ht="15">
      <c r="A44" s="11"/>
      <c r="B44" s="11"/>
      <c r="C44" s="11"/>
      <c r="D44" s="11"/>
      <c r="E44" s="11"/>
      <c r="F44" s="11"/>
      <c r="G44" s="11"/>
      <c r="H44" s="11"/>
      <c r="I44" s="11"/>
      <c r="J44" s="11"/>
      <c r="K44" s="11"/>
      <c r="L44" s="11"/>
      <c r="M44" s="11"/>
      <c r="N44" s="11"/>
      <c r="O44" s="11"/>
      <c r="P44" s="11"/>
      <c r="Q44" s="11"/>
    </row>
    <row r="45" spans="1:17" ht="15">
      <c r="A45" s="11"/>
      <c r="B45" s="11"/>
      <c r="C45" s="11"/>
      <c r="D45" s="11"/>
      <c r="E45" s="11"/>
      <c r="F45" s="11"/>
      <c r="G45" s="11"/>
      <c r="H45" s="11"/>
      <c r="I45" s="11"/>
      <c r="J45" s="11"/>
      <c r="K45" s="11"/>
      <c r="L45" s="11"/>
      <c r="M45" s="11"/>
      <c r="N45" s="11"/>
      <c r="O45" s="11"/>
      <c r="P45" s="11"/>
      <c r="Q45" s="11"/>
    </row>
    <row r="46" spans="1:17" ht="15">
      <c r="A46" s="11"/>
      <c r="B46" s="11"/>
      <c r="C46" s="11"/>
      <c r="D46" s="11"/>
      <c r="E46" s="11"/>
      <c r="F46" s="11"/>
      <c r="G46" s="11"/>
      <c r="H46" s="11"/>
      <c r="I46" s="11"/>
      <c r="J46" s="11"/>
      <c r="K46" s="11"/>
      <c r="L46" s="11"/>
      <c r="M46" s="11"/>
      <c r="N46" s="11"/>
      <c r="O46" s="11"/>
      <c r="P46" s="11"/>
      <c r="Q46" s="11"/>
    </row>
    <row r="47" spans="1:17" ht="15">
      <c r="A47" s="11"/>
      <c r="B47" s="11"/>
      <c r="C47" s="11"/>
      <c r="D47" s="11"/>
      <c r="E47" s="11"/>
      <c r="F47" s="11"/>
      <c r="G47" s="11"/>
      <c r="H47" s="11"/>
      <c r="I47" s="11"/>
      <c r="J47" s="11"/>
      <c r="K47" s="11"/>
      <c r="L47" s="11"/>
      <c r="M47" s="11"/>
      <c r="N47" s="11"/>
      <c r="O47" s="11"/>
      <c r="P47" s="11"/>
      <c r="Q47" s="11"/>
    </row>
    <row r="48" spans="1:17" ht="15">
      <c r="A48" s="11"/>
      <c r="B48" s="11"/>
      <c r="C48" s="11"/>
      <c r="D48" s="11"/>
      <c r="E48" s="11"/>
      <c r="F48" s="11"/>
      <c r="G48" s="11"/>
      <c r="H48" s="11"/>
      <c r="I48" s="11"/>
      <c r="J48" s="11"/>
      <c r="K48" s="11"/>
      <c r="L48" s="11"/>
      <c r="M48" s="11"/>
      <c r="N48" s="11"/>
      <c r="O48" s="11"/>
      <c r="P48" s="11"/>
      <c r="Q48" s="11"/>
    </row>
    <row r="49" spans="1:17" ht="15">
      <c r="A49" s="11"/>
      <c r="B49" s="11"/>
      <c r="C49" s="11"/>
      <c r="D49" s="11"/>
      <c r="E49" s="11"/>
      <c r="F49" s="11"/>
      <c r="G49" s="11"/>
      <c r="H49" s="11"/>
      <c r="I49" s="11"/>
      <c r="J49" s="11"/>
      <c r="K49" s="11"/>
      <c r="L49" s="11"/>
      <c r="M49" s="11"/>
      <c r="N49" s="11"/>
      <c r="O49" s="11"/>
      <c r="P49" s="11"/>
      <c r="Q49" s="11"/>
    </row>
    <row r="50" spans="1:17" ht="15">
      <c r="A50" s="11"/>
      <c r="B50" s="11"/>
      <c r="C50" s="11"/>
      <c r="D50" s="11"/>
      <c r="E50" s="11"/>
      <c r="F50" s="11"/>
      <c r="G50" s="11"/>
      <c r="H50" s="11"/>
      <c r="I50" s="11"/>
      <c r="J50" s="11"/>
      <c r="K50" s="11"/>
      <c r="L50" s="11"/>
      <c r="M50" s="11"/>
      <c r="N50" s="11"/>
      <c r="O50" s="11"/>
      <c r="P50" s="11"/>
      <c r="Q50" s="11"/>
    </row>
    <row r="51" spans="1:17" ht="15">
      <c r="A51" s="11"/>
      <c r="B51" s="11"/>
      <c r="C51" s="11"/>
      <c r="D51" s="11"/>
      <c r="E51" s="11"/>
      <c r="F51" s="11"/>
      <c r="G51" s="11"/>
      <c r="H51" s="11"/>
      <c r="I51" s="11"/>
      <c r="J51" s="11"/>
      <c r="K51" s="11"/>
      <c r="L51" s="11"/>
      <c r="M51" s="11"/>
      <c r="N51" s="11"/>
      <c r="O51" s="11"/>
      <c r="P51" s="11"/>
      <c r="Q51" s="11"/>
    </row>
    <row r="52" spans="1:17" ht="15">
      <c r="A52" s="11"/>
      <c r="B52" s="11"/>
      <c r="C52" s="11"/>
      <c r="D52" s="11"/>
      <c r="E52" s="11"/>
      <c r="F52" s="11"/>
      <c r="G52" s="11"/>
      <c r="H52" s="11"/>
      <c r="I52" s="11"/>
      <c r="J52" s="11"/>
      <c r="K52" s="11"/>
      <c r="L52" s="11"/>
      <c r="M52" s="11"/>
      <c r="N52" s="11"/>
      <c r="O52" s="11"/>
      <c r="P52" s="11"/>
      <c r="Q52" s="11"/>
    </row>
    <row r="53" spans="1:17" ht="15">
      <c r="A53" s="11"/>
      <c r="B53" s="11"/>
      <c r="C53" s="11"/>
      <c r="D53" s="11"/>
      <c r="E53" s="11"/>
      <c r="F53" s="11"/>
      <c r="G53" s="11"/>
      <c r="H53" s="11"/>
      <c r="I53" s="11"/>
      <c r="J53" s="11"/>
      <c r="K53" s="11"/>
      <c r="L53" s="11"/>
      <c r="M53" s="11"/>
      <c r="N53" s="11"/>
      <c r="O53" s="11"/>
      <c r="P53" s="11"/>
      <c r="Q53" s="11"/>
    </row>
    <row r="54" spans="1:17" ht="15">
      <c r="A54" s="11"/>
      <c r="B54" s="11"/>
      <c r="C54" s="11"/>
      <c r="D54" s="11"/>
      <c r="E54" s="11"/>
      <c r="F54" s="11"/>
      <c r="G54" s="11"/>
      <c r="H54" s="11"/>
      <c r="I54" s="11"/>
      <c r="J54" s="11"/>
      <c r="K54" s="11"/>
      <c r="L54" s="11"/>
      <c r="M54" s="11"/>
      <c r="N54" s="11"/>
      <c r="O54" s="11"/>
      <c r="P54" s="11"/>
      <c r="Q54" s="11"/>
    </row>
    <row r="55" spans="1:17" ht="15">
      <c r="A55" s="11"/>
      <c r="B55" s="11"/>
      <c r="C55" s="11"/>
      <c r="D55" s="11"/>
      <c r="E55" s="11"/>
      <c r="F55" s="11"/>
      <c r="G55" s="11"/>
      <c r="H55" s="11"/>
      <c r="I55" s="11"/>
      <c r="J55" s="11"/>
      <c r="K55" s="11"/>
      <c r="L55" s="11"/>
      <c r="M55" s="11"/>
      <c r="N55" s="11"/>
      <c r="O55" s="11"/>
      <c r="P55" s="11"/>
      <c r="Q55" s="11"/>
    </row>
    <row r="56" spans="1:17" ht="15">
      <c r="A56" s="11"/>
      <c r="B56" s="11"/>
      <c r="C56" s="11"/>
      <c r="D56" s="11"/>
      <c r="E56" s="11"/>
      <c r="F56" s="11"/>
      <c r="G56" s="11"/>
      <c r="H56" s="11"/>
      <c r="I56" s="11"/>
      <c r="J56" s="11"/>
      <c r="K56" s="11"/>
      <c r="L56" s="11"/>
      <c r="M56" s="11"/>
      <c r="N56" s="11"/>
      <c r="O56" s="11"/>
      <c r="P56" s="11"/>
      <c r="Q56" s="11"/>
    </row>
    <row r="57" spans="1:17" ht="15">
      <c r="A57" s="11"/>
      <c r="B57" s="11"/>
      <c r="C57" s="11"/>
      <c r="D57" s="11"/>
      <c r="E57" s="11"/>
      <c r="F57" s="11"/>
      <c r="G57" s="11"/>
      <c r="H57" s="11"/>
      <c r="I57" s="11"/>
      <c r="J57" s="11"/>
      <c r="K57" s="11"/>
      <c r="L57" s="11"/>
      <c r="M57" s="11"/>
      <c r="N57" s="11"/>
      <c r="O57" s="11"/>
      <c r="P57" s="11"/>
      <c r="Q57" s="11"/>
    </row>
    <row r="58" spans="1:17" ht="15">
      <c r="A58" s="11"/>
      <c r="B58" s="11"/>
      <c r="C58" s="11"/>
      <c r="D58" s="11"/>
      <c r="E58" s="11"/>
      <c r="F58" s="11"/>
      <c r="G58" s="11"/>
      <c r="H58" s="11"/>
      <c r="I58" s="11"/>
      <c r="J58" s="11"/>
      <c r="K58" s="11"/>
      <c r="L58" s="11"/>
      <c r="M58" s="11"/>
      <c r="N58" s="11"/>
      <c r="O58" s="11"/>
      <c r="P58" s="11"/>
      <c r="Q58" s="11"/>
    </row>
    <row r="59" spans="1:17" ht="15">
      <c r="A59" s="11"/>
      <c r="B59" s="11"/>
      <c r="C59" s="11"/>
      <c r="D59" s="11"/>
      <c r="E59" s="11"/>
      <c r="F59" s="11"/>
      <c r="G59" s="11"/>
      <c r="H59" s="11"/>
      <c r="I59" s="11"/>
      <c r="J59" s="11"/>
      <c r="K59" s="11"/>
      <c r="L59" s="11"/>
      <c r="M59" s="11"/>
      <c r="N59" s="11"/>
      <c r="O59" s="11"/>
      <c r="P59" s="11"/>
      <c r="Q59" s="11"/>
    </row>
    <row r="60" spans="1:17" ht="15">
      <c r="A60" s="11"/>
      <c r="B60" s="11"/>
      <c r="C60" s="11"/>
      <c r="D60" s="11"/>
      <c r="E60" s="11"/>
      <c r="F60" s="11"/>
      <c r="G60" s="11"/>
      <c r="H60" s="11"/>
      <c r="I60" s="11"/>
      <c r="J60" s="11"/>
      <c r="K60" s="11"/>
      <c r="L60" s="11"/>
      <c r="M60" s="11"/>
      <c r="N60" s="11"/>
      <c r="O60" s="11"/>
      <c r="P60" s="11"/>
      <c r="Q60" s="11"/>
    </row>
    <row r="61" spans="1:17" ht="15">
      <c r="A61" s="11"/>
      <c r="B61" s="11"/>
      <c r="C61" s="11"/>
      <c r="D61" s="11"/>
      <c r="E61" s="11"/>
      <c r="F61" s="11"/>
      <c r="G61" s="11"/>
      <c r="H61" s="11"/>
      <c r="I61" s="11"/>
      <c r="J61" s="11"/>
      <c r="K61" s="11"/>
      <c r="L61" s="11"/>
      <c r="M61" s="11"/>
      <c r="N61" s="11"/>
      <c r="O61" s="11"/>
      <c r="P61" s="11"/>
      <c r="Q61" s="11"/>
    </row>
    <row r="62" spans="1:17" ht="15">
      <c r="A62" s="11"/>
      <c r="B62" s="11"/>
      <c r="C62" s="11"/>
      <c r="D62" s="11"/>
      <c r="E62" s="11"/>
      <c r="F62" s="11"/>
      <c r="G62" s="11"/>
      <c r="H62" s="11"/>
      <c r="I62" s="11"/>
      <c r="J62" s="11"/>
      <c r="K62" s="11"/>
      <c r="L62" s="11"/>
      <c r="M62" s="11"/>
      <c r="N62" s="11"/>
      <c r="O62" s="11"/>
      <c r="P62" s="11"/>
      <c r="Q62" s="11"/>
    </row>
    <row r="63" spans="1:17" ht="15">
      <c r="A63" s="11"/>
      <c r="B63" s="11"/>
      <c r="C63" s="11"/>
      <c r="D63" s="11"/>
      <c r="E63" s="11"/>
      <c r="F63" s="11"/>
      <c r="G63" s="11"/>
      <c r="H63" s="11"/>
      <c r="I63" s="11"/>
      <c r="J63" s="11"/>
      <c r="K63" s="11"/>
      <c r="L63" s="11"/>
      <c r="M63" s="11"/>
      <c r="N63" s="11"/>
      <c r="O63" s="11"/>
      <c r="P63" s="11"/>
      <c r="Q63" s="11"/>
    </row>
    <row r="64" spans="1:17" ht="15">
      <c r="A64" s="11"/>
      <c r="B64" s="11"/>
      <c r="C64" s="11"/>
      <c r="D64" s="11"/>
      <c r="E64" s="11"/>
      <c r="F64" s="11"/>
      <c r="G64" s="11"/>
      <c r="H64" s="11"/>
      <c r="I64" s="11"/>
      <c r="J64" s="11"/>
      <c r="K64" s="11"/>
      <c r="L64" s="11"/>
      <c r="M64" s="11"/>
      <c r="N64" s="11"/>
      <c r="O64" s="11"/>
      <c r="P64" s="11"/>
      <c r="Q64" s="11"/>
    </row>
  </sheetData>
  <printOptions/>
  <pageMargins left="0" right="0"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codeName="Sheet10"/>
  <dimension ref="A1:L96"/>
  <sheetViews>
    <sheetView workbookViewId="0" topLeftCell="A1">
      <selection activeCell="A1" sqref="A1:A2"/>
    </sheetView>
  </sheetViews>
  <sheetFormatPr defaultColWidth="9.140625" defaultRowHeight="12.75"/>
  <cols>
    <col min="1" max="1" width="9.140625" style="2" customWidth="1"/>
    <col min="2" max="2" width="3.57421875" style="2" bestFit="1" customWidth="1"/>
    <col min="3" max="3" width="13.8515625" style="2" customWidth="1"/>
    <col min="4" max="4" width="12.421875" style="2" bestFit="1" customWidth="1"/>
    <col min="5" max="5" width="8.00390625" style="2" bestFit="1" customWidth="1"/>
    <col min="6" max="6" width="7.00390625" style="2" customWidth="1"/>
    <col min="7" max="7" width="10.28125" style="2" bestFit="1" customWidth="1"/>
    <col min="8" max="8" width="3.8515625" style="2" customWidth="1"/>
    <col min="9" max="9" width="4.421875" style="2" bestFit="1" customWidth="1"/>
    <col min="10" max="10" width="11.7109375" style="2" customWidth="1"/>
    <col min="11" max="11" width="12.00390625" style="2" bestFit="1" customWidth="1"/>
    <col min="12" max="12" width="7.421875" style="2" bestFit="1" customWidth="1"/>
    <col min="13" max="16384" width="9.140625" style="2" customWidth="1"/>
  </cols>
  <sheetData>
    <row r="1" spans="1:8" ht="18">
      <c r="A1" s="4" t="s">
        <v>161</v>
      </c>
      <c r="B1" s="35"/>
      <c r="C1" s="35"/>
      <c r="D1" s="35"/>
      <c r="E1" s="35"/>
      <c r="F1" s="35"/>
      <c r="G1" s="35"/>
      <c r="H1" s="36"/>
    </row>
    <row r="2" spans="1:8" ht="18">
      <c r="A2" s="4" t="s">
        <v>162</v>
      </c>
      <c r="B2" s="35"/>
      <c r="C2" s="37"/>
      <c r="D2" s="35"/>
      <c r="E2" s="35"/>
      <c r="F2" s="35"/>
      <c r="G2" s="35"/>
      <c r="H2" s="36"/>
    </row>
    <row r="3" spans="1:8" ht="15.75">
      <c r="A3" s="38" t="s">
        <v>128</v>
      </c>
      <c r="B3" s="35"/>
      <c r="C3" s="35"/>
      <c r="D3" s="35"/>
      <c r="E3" s="34" t="s">
        <v>154</v>
      </c>
      <c r="F3" s="35"/>
      <c r="G3" s="35"/>
      <c r="H3" s="36"/>
    </row>
    <row r="4" spans="1:11" ht="15.75">
      <c r="A4" s="34"/>
      <c r="B4" s="35"/>
      <c r="C4" s="39" t="s">
        <v>129</v>
      </c>
      <c r="D4" s="39" t="s">
        <v>130</v>
      </c>
      <c r="E4" s="56" t="s">
        <v>131</v>
      </c>
      <c r="F4" s="56" t="s">
        <v>132</v>
      </c>
      <c r="G4" s="56" t="s">
        <v>133</v>
      </c>
      <c r="H4" s="40"/>
      <c r="J4" s="41" t="s">
        <v>134</v>
      </c>
      <c r="K4" s="41" t="s">
        <v>135</v>
      </c>
    </row>
    <row r="5" spans="1:11" ht="15">
      <c r="A5" s="34"/>
      <c r="B5" s="35"/>
      <c r="C5" s="42">
        <v>38353</v>
      </c>
      <c r="D5" s="43">
        <f>C5+30</f>
        <v>38383</v>
      </c>
      <c r="E5" s="57">
        <f>SUMPRODUCT(1*($J$5:$J$13&gt;=$C5)*($J$5:$J$13&lt;=$D5))</f>
        <v>5</v>
      </c>
      <c r="F5" s="57">
        <f>SUMPRODUCT(1*($J$5:$J$13&gt;=$C5)*($J$5:$J$13&lt;=$D5)*($K$5:$K$13))</f>
        <v>1500</v>
      </c>
      <c r="G5" s="58">
        <f>SUMPRODUCT(1*($J$5:$J$13&gt;=$C5)*($J$5:$J$13&lt;=$D5)*($K$5:$K$13))/SUMPRODUCT(1*($J$5:$J$13&gt;=$C5)*($J$5:$J$13&lt;=$D5))</f>
        <v>300</v>
      </c>
      <c r="H5" s="36"/>
      <c r="J5" s="44">
        <v>38353</v>
      </c>
      <c r="K5" s="2">
        <v>100</v>
      </c>
    </row>
    <row r="6" spans="1:11" ht="15">
      <c r="A6" s="34"/>
      <c r="B6" s="35"/>
      <c r="C6" s="45">
        <v>38384</v>
      </c>
      <c r="D6" s="46">
        <f>C6+27</f>
        <v>38411</v>
      </c>
      <c r="E6" s="59">
        <f>SUMPRODUCT(1*($J$5:$J$13&gt;=$C6)*($J$5:$J$13&lt;=$D6))</f>
        <v>4</v>
      </c>
      <c r="F6" s="59">
        <f>SUMPRODUCT(1*($J$5:$J$13&gt;=$C6)*($J$5:$J$13&lt;=$D6)*($K$5:$K$13))</f>
        <v>3000</v>
      </c>
      <c r="G6" s="60">
        <f>SUMPRODUCT(1*($J$5:$J$13&gt;=$C6)*($J$5:$J$13&lt;=$D6)*($K$5:$K$13))/SUMPRODUCT(1*($J$5:$J$13&gt;=$C6)*($J$5:$J$13&lt;=$D6))</f>
        <v>750</v>
      </c>
      <c r="H6" s="36"/>
      <c r="J6" s="44">
        <f aca="true" t="shared" si="0" ref="J6:J13">J5+7</f>
        <v>38360</v>
      </c>
      <c r="K6" s="2">
        <f aca="true" t="shared" si="1" ref="K6:K13">K5+100</f>
        <v>200</v>
      </c>
    </row>
    <row r="7" spans="1:11" ht="15">
      <c r="A7" s="49" t="s">
        <v>160</v>
      </c>
      <c r="B7" s="47"/>
      <c r="C7" s="47"/>
      <c r="D7" s="47"/>
      <c r="E7" s="59"/>
      <c r="F7" s="59"/>
      <c r="G7" s="59"/>
      <c r="H7" s="48"/>
      <c r="J7" s="44">
        <f t="shared" si="0"/>
        <v>38367</v>
      </c>
      <c r="K7" s="2">
        <f t="shared" si="1"/>
        <v>300</v>
      </c>
    </row>
    <row r="8" spans="1:11" ht="15">
      <c r="A8" s="50" t="s">
        <v>136</v>
      </c>
      <c r="B8" s="31"/>
      <c r="C8" s="31" t="s">
        <v>157</v>
      </c>
      <c r="D8" s="31"/>
      <c r="E8" s="61"/>
      <c r="F8" s="61"/>
      <c r="G8" s="61"/>
      <c r="H8" s="33"/>
      <c r="J8" s="44">
        <f t="shared" si="0"/>
        <v>38374</v>
      </c>
      <c r="K8" s="2">
        <f t="shared" si="1"/>
        <v>400</v>
      </c>
    </row>
    <row r="9" spans="1:11" ht="15.75">
      <c r="A9" s="38" t="s">
        <v>139</v>
      </c>
      <c r="B9" s="35"/>
      <c r="C9" s="68" t="s">
        <v>134</v>
      </c>
      <c r="D9" s="69" t="s">
        <v>134</v>
      </c>
      <c r="E9" s="66" t="s">
        <v>131</v>
      </c>
      <c r="F9" s="66" t="s">
        <v>132</v>
      </c>
      <c r="G9" s="67" t="s">
        <v>133</v>
      </c>
      <c r="H9" s="36"/>
      <c r="J9" s="44">
        <f t="shared" si="0"/>
        <v>38381</v>
      </c>
      <c r="K9" s="2">
        <f t="shared" si="1"/>
        <v>500</v>
      </c>
    </row>
    <row r="10" spans="1:11" ht="15">
      <c r="A10" s="34"/>
      <c r="B10" s="35"/>
      <c r="C10" s="45" t="s">
        <v>137</v>
      </c>
      <c r="D10" s="46" t="s">
        <v>138</v>
      </c>
      <c r="E10" s="59">
        <f>DCOUNT($J$4:$K$13,"Amount",C9:D10)</f>
        <v>5</v>
      </c>
      <c r="F10" s="59">
        <f>DSUM($J$4:$K$13,"Amount",C9:D10)</f>
        <v>1500</v>
      </c>
      <c r="G10" s="60">
        <f>F10/E10</f>
        <v>300</v>
      </c>
      <c r="H10" s="36"/>
      <c r="J10" s="44">
        <f t="shared" si="0"/>
        <v>38388</v>
      </c>
      <c r="K10" s="2">
        <f t="shared" si="1"/>
        <v>600</v>
      </c>
    </row>
    <row r="11" spans="2:11" ht="15">
      <c r="B11" s="35"/>
      <c r="C11" s="34" t="s">
        <v>134</v>
      </c>
      <c r="D11" s="35" t="s">
        <v>134</v>
      </c>
      <c r="E11" s="57"/>
      <c r="F11" s="57"/>
      <c r="G11" s="58"/>
      <c r="H11" s="36"/>
      <c r="J11" s="44">
        <f t="shared" si="0"/>
        <v>38395</v>
      </c>
      <c r="K11" s="2">
        <f t="shared" si="1"/>
        <v>700</v>
      </c>
    </row>
    <row r="12" spans="1:11" ht="15">
      <c r="A12" s="34"/>
      <c r="B12" s="35"/>
      <c r="C12" s="45" t="s">
        <v>140</v>
      </c>
      <c r="D12" s="46" t="s">
        <v>141</v>
      </c>
      <c r="E12" s="59">
        <f>DCOUNT($J$4:$K$13,"Amount",C11:D12)</f>
        <v>4</v>
      </c>
      <c r="F12" s="59">
        <f>DSUM($J$4:$K$13,"Amount",C11:D12)</f>
        <v>3000</v>
      </c>
      <c r="G12" s="60">
        <f>F12/E12</f>
        <v>750</v>
      </c>
      <c r="H12" s="36"/>
      <c r="J12" s="44">
        <f t="shared" si="0"/>
        <v>38402</v>
      </c>
      <c r="K12" s="2">
        <f t="shared" si="1"/>
        <v>800</v>
      </c>
    </row>
    <row r="13" spans="1:11" ht="15">
      <c r="A13" s="49" t="s">
        <v>160</v>
      </c>
      <c r="B13" s="47"/>
      <c r="C13" s="47"/>
      <c r="D13" s="47"/>
      <c r="E13" s="47"/>
      <c r="F13" s="47"/>
      <c r="G13" s="47"/>
      <c r="H13" s="48"/>
      <c r="J13" s="44">
        <f t="shared" si="0"/>
        <v>38409</v>
      </c>
      <c r="K13" s="2">
        <f t="shared" si="1"/>
        <v>900</v>
      </c>
    </row>
    <row r="14" spans="10:11" ht="15">
      <c r="J14" s="44"/>
      <c r="K14" s="2">
        <f>SUM(K5:K13)</f>
        <v>4500</v>
      </c>
    </row>
    <row r="15" ht="15">
      <c r="J15" s="44"/>
    </row>
    <row r="16" ht="15">
      <c r="J16" s="44"/>
    </row>
    <row r="17" ht="15">
      <c r="J17" s="44"/>
    </row>
    <row r="18" ht="15">
      <c r="J18" s="44"/>
    </row>
    <row r="19" ht="15">
      <c r="J19" s="44"/>
    </row>
    <row r="20" ht="15.75">
      <c r="A20" s="17" t="s">
        <v>142</v>
      </c>
    </row>
    <row r="21" spans="10:12" ht="15.75">
      <c r="J21" s="51" t="s">
        <v>143</v>
      </c>
      <c r="K21" s="41" t="s">
        <v>144</v>
      </c>
      <c r="L21" s="41" t="s">
        <v>145</v>
      </c>
    </row>
    <row r="22" spans="3:12" ht="15.75">
      <c r="C22" s="52" t="s">
        <v>143</v>
      </c>
      <c r="D22" s="39" t="s">
        <v>144</v>
      </c>
      <c r="E22" s="39" t="s">
        <v>145</v>
      </c>
      <c r="I22" s="2" t="str">
        <f aca="true" t="shared" si="2" ref="I22:I27">+J22&amp;K22</f>
        <v>M1</v>
      </c>
      <c r="J22" s="62" t="s">
        <v>146</v>
      </c>
      <c r="K22" s="2">
        <v>1</v>
      </c>
      <c r="L22" s="2">
        <v>10</v>
      </c>
    </row>
    <row r="23" spans="3:12" ht="15">
      <c r="C23" s="53" t="s">
        <v>146</v>
      </c>
      <c r="D23" s="54">
        <v>2</v>
      </c>
      <c r="E23" s="48">
        <f>VLOOKUP(C23&amp;D23,$I$22:$L$27,4,FALSE)</f>
        <v>20</v>
      </c>
      <c r="I23" s="2" t="str">
        <f t="shared" si="2"/>
        <v>M2</v>
      </c>
      <c r="J23" s="62" t="s">
        <v>146</v>
      </c>
      <c r="K23" s="2">
        <v>2</v>
      </c>
      <c r="L23" s="2">
        <v>20</v>
      </c>
    </row>
    <row r="24" spans="1:12" ht="15">
      <c r="A24" s="63" t="s">
        <v>147</v>
      </c>
      <c r="I24" s="2" t="str">
        <f t="shared" si="2"/>
        <v>M3</v>
      </c>
      <c r="J24" s="62" t="s">
        <v>146</v>
      </c>
      <c r="K24" s="2">
        <v>3</v>
      </c>
      <c r="L24" s="2">
        <v>30</v>
      </c>
    </row>
    <row r="25" spans="9:12" ht="15">
      <c r="I25" s="2" t="str">
        <f t="shared" si="2"/>
        <v>F1</v>
      </c>
      <c r="J25" s="62" t="s">
        <v>148</v>
      </c>
      <c r="K25" s="2">
        <v>1</v>
      </c>
      <c r="L25" s="2">
        <v>15</v>
      </c>
    </row>
    <row r="26" spans="9:12" ht="15">
      <c r="I26" s="2" t="str">
        <f t="shared" si="2"/>
        <v>F2</v>
      </c>
      <c r="J26" s="62" t="s">
        <v>148</v>
      </c>
      <c r="K26" s="2">
        <v>2</v>
      </c>
      <c r="L26" s="2">
        <v>30</v>
      </c>
    </row>
    <row r="27" spans="9:12" ht="15">
      <c r="I27" s="2" t="str">
        <f t="shared" si="2"/>
        <v>F3</v>
      </c>
      <c r="J27" s="62" t="s">
        <v>148</v>
      </c>
      <c r="K27" s="2">
        <v>3</v>
      </c>
      <c r="L27" s="2">
        <v>45</v>
      </c>
    </row>
    <row r="28" ht="15">
      <c r="C28" s="44"/>
    </row>
    <row r="29" ht="15.75">
      <c r="A29" s="55" t="s">
        <v>149</v>
      </c>
    </row>
    <row r="30" spans="1:4" ht="15.75">
      <c r="A30" s="14"/>
      <c r="C30" s="55" t="s">
        <v>150</v>
      </c>
      <c r="D30" s="17" t="s">
        <v>151</v>
      </c>
    </row>
    <row r="31" spans="3:6" ht="15">
      <c r="C31" s="2">
        <v>99990</v>
      </c>
      <c r="D31" s="2">
        <v>1</v>
      </c>
      <c r="F31" s="44" t="str">
        <f aca="true" t="shared" si="3" ref="F31:F36">"CASE WHEN Var = '"&amp;C31&amp;"' THEN '"&amp;D31&amp;"'"</f>
        <v>CASE WHEN Var = '99990' THEN '1'</v>
      </c>
    </row>
    <row r="32" spans="3:6" ht="15">
      <c r="C32" s="2">
        <f>C31+1</f>
        <v>99991</v>
      </c>
      <c r="D32" s="2">
        <v>2</v>
      </c>
      <c r="F32" s="44" t="str">
        <f t="shared" si="3"/>
        <v>CASE WHEN Var = '99991' THEN '2'</v>
      </c>
    </row>
    <row r="33" spans="3:6" ht="15">
      <c r="C33" s="2">
        <f>C32+1</f>
        <v>99992</v>
      </c>
      <c r="D33" s="2">
        <v>3</v>
      </c>
      <c r="F33" s="44" t="str">
        <f t="shared" si="3"/>
        <v>CASE WHEN Var = '99992' THEN '3'</v>
      </c>
    </row>
    <row r="34" spans="3:6" ht="15">
      <c r="C34" s="2">
        <f>C33+1</f>
        <v>99993</v>
      </c>
      <c r="D34" s="2">
        <v>4</v>
      </c>
      <c r="F34" s="44" t="str">
        <f t="shared" si="3"/>
        <v>CASE WHEN Var = '99993' THEN '4'</v>
      </c>
    </row>
    <row r="35" spans="3:6" ht="15">
      <c r="C35" s="2">
        <f>C34+1</f>
        <v>99994</v>
      </c>
      <c r="D35" s="2">
        <v>5</v>
      </c>
      <c r="F35" s="44" t="str">
        <f t="shared" si="3"/>
        <v>CASE WHEN Var = '99994' THEN '5'</v>
      </c>
    </row>
    <row r="36" spans="3:6" ht="15">
      <c r="C36" s="2">
        <f>C35+1</f>
        <v>99995</v>
      </c>
      <c r="D36" s="2">
        <v>6</v>
      </c>
      <c r="F36" s="44" t="str">
        <f t="shared" si="3"/>
        <v>CASE WHEN Var = '99995' THEN '6'</v>
      </c>
    </row>
    <row r="37" ht="15">
      <c r="C37" s="44"/>
    </row>
    <row r="38" ht="15">
      <c r="C38" s="44"/>
    </row>
    <row r="39" spans="1:11" ht="15.75">
      <c r="A39" s="50"/>
      <c r="B39" s="31"/>
      <c r="C39" s="32" t="s">
        <v>155</v>
      </c>
      <c r="D39" s="31"/>
      <c r="E39" s="31"/>
      <c r="F39" s="31"/>
      <c r="G39" s="31"/>
      <c r="H39" s="31"/>
      <c r="I39" s="31"/>
      <c r="J39" s="31"/>
      <c r="K39" s="33"/>
    </row>
    <row r="40" spans="1:11" ht="15">
      <c r="A40" s="34"/>
      <c r="B40" s="35"/>
      <c r="C40"/>
      <c r="D40" s="35"/>
      <c r="E40" s="35"/>
      <c r="F40" s="35"/>
      <c r="G40" s="35"/>
      <c r="H40" s="35"/>
      <c r="I40" s="35"/>
      <c r="J40" s="35"/>
      <c r="K40" s="36"/>
    </row>
    <row r="41" spans="1:11" ht="15">
      <c r="A41" s="34"/>
      <c r="B41" s="35"/>
      <c r="C41"/>
      <c r="D41" s="35" t="s">
        <v>152</v>
      </c>
      <c r="E41" s="35"/>
      <c r="F41" s="35"/>
      <c r="G41" s="35"/>
      <c r="H41" s="35"/>
      <c r="I41" s="35"/>
      <c r="J41" s="35"/>
      <c r="K41" s="36"/>
    </row>
    <row r="42" spans="1:11" ht="15">
      <c r="A42" s="9"/>
      <c r="B42" s="64"/>
      <c r="C42"/>
      <c r="D42" s="35"/>
      <c r="E42" s="35"/>
      <c r="F42" s="35"/>
      <c r="G42" s="35"/>
      <c r="H42" s="35"/>
      <c r="I42" s="35"/>
      <c r="J42" s="35"/>
      <c r="K42" s="36"/>
    </row>
    <row r="43" spans="1:11" ht="15">
      <c r="A43" s="9"/>
      <c r="B43" s="64"/>
      <c r="C43">
        <v>1</v>
      </c>
      <c r="D43" s="35" t="s">
        <v>153</v>
      </c>
      <c r="E43" s="35"/>
      <c r="F43" s="35"/>
      <c r="G43" s="35"/>
      <c r="H43" s="35"/>
      <c r="I43" s="35"/>
      <c r="J43" s="35"/>
      <c r="K43" s="36"/>
    </row>
    <row r="44" spans="1:11" ht="15">
      <c r="A44" s="9"/>
      <c r="B44" s="64"/>
      <c r="C44"/>
      <c r="D44" s="35" t="s">
        <v>158</v>
      </c>
      <c r="E44" s="35"/>
      <c r="F44" s="35"/>
      <c r="G44" s="35"/>
      <c r="H44" s="35"/>
      <c r="I44" s="35"/>
      <c r="J44" s="35"/>
      <c r="K44" s="36"/>
    </row>
    <row r="45" spans="1:11" ht="15">
      <c r="A45" s="9"/>
      <c r="B45" s="64"/>
      <c r="C45"/>
      <c r="D45" s="35" t="s">
        <v>159</v>
      </c>
      <c r="E45" s="35"/>
      <c r="F45" s="35"/>
      <c r="G45" s="35"/>
      <c r="H45" s="35"/>
      <c r="I45" s="35"/>
      <c r="J45" s="35"/>
      <c r="K45" s="36"/>
    </row>
    <row r="46" spans="1:11" ht="15">
      <c r="A46" s="9"/>
      <c r="B46" s="64"/>
      <c r="C46"/>
      <c r="D46" s="35"/>
      <c r="E46" s="35"/>
      <c r="F46" s="35"/>
      <c r="G46" s="35"/>
      <c r="H46" s="35"/>
      <c r="I46" s="35"/>
      <c r="J46" s="35"/>
      <c r="K46" s="36"/>
    </row>
    <row r="47" spans="1:11" ht="15">
      <c r="A47" s="9"/>
      <c r="B47" s="64"/>
      <c r="C47"/>
      <c r="D47" s="35"/>
      <c r="E47" s="35"/>
      <c r="F47" s="35"/>
      <c r="G47" s="35"/>
      <c r="H47" s="35"/>
      <c r="I47" s="35"/>
      <c r="J47" s="35"/>
      <c r="K47" s="36"/>
    </row>
    <row r="48" spans="1:11" ht="15">
      <c r="A48" s="9"/>
      <c r="B48" s="64"/>
      <c r="C48"/>
      <c r="D48" s="35"/>
      <c r="E48" s="35"/>
      <c r="F48" s="35"/>
      <c r="G48" s="35"/>
      <c r="H48" s="35"/>
      <c r="I48" s="35"/>
      <c r="J48" s="35"/>
      <c r="K48" s="36"/>
    </row>
    <row r="49" spans="1:11" ht="15">
      <c r="A49" s="9"/>
      <c r="B49" s="64"/>
      <c r="C49"/>
      <c r="D49" s="35"/>
      <c r="E49" s="35"/>
      <c r="F49" s="35"/>
      <c r="G49" s="35"/>
      <c r="H49" s="35"/>
      <c r="I49" s="35"/>
      <c r="J49" s="35"/>
      <c r="K49" s="36"/>
    </row>
    <row r="50" spans="1:11" ht="15">
      <c r="A50" s="9"/>
      <c r="B50" s="64"/>
      <c r="C50"/>
      <c r="D50" s="35"/>
      <c r="E50" s="35"/>
      <c r="F50" s="35"/>
      <c r="G50" s="35"/>
      <c r="H50" s="35"/>
      <c r="I50" s="35"/>
      <c r="J50" s="35"/>
      <c r="K50" s="36"/>
    </row>
    <row r="51" spans="1:11" ht="15">
      <c r="A51" s="9"/>
      <c r="B51" s="64"/>
      <c r="C51"/>
      <c r="D51" s="35"/>
      <c r="E51" s="35"/>
      <c r="F51" s="35"/>
      <c r="G51" s="35"/>
      <c r="H51" s="35"/>
      <c r="I51" s="35"/>
      <c r="J51" s="35"/>
      <c r="K51" s="36"/>
    </row>
    <row r="52" spans="1:11" ht="15">
      <c r="A52" s="9"/>
      <c r="B52" s="64"/>
      <c r="C52"/>
      <c r="D52" s="35"/>
      <c r="E52" s="35"/>
      <c r="F52" s="35"/>
      <c r="G52" s="35"/>
      <c r="H52" s="35"/>
      <c r="I52" s="35"/>
      <c r="J52" s="35"/>
      <c r="K52" s="36"/>
    </row>
    <row r="53" spans="1:11" ht="15">
      <c r="A53" s="9"/>
      <c r="B53" s="64"/>
      <c r="C53" s="64"/>
      <c r="D53" s="35"/>
      <c r="E53" s="35"/>
      <c r="F53" s="35"/>
      <c r="G53" s="35"/>
      <c r="H53" s="35"/>
      <c r="I53" s="35"/>
      <c r="J53" s="35"/>
      <c r="K53" s="36"/>
    </row>
    <row r="54" spans="1:11" ht="15">
      <c r="A54" s="9"/>
      <c r="B54" s="64"/>
      <c r="C54" s="64"/>
      <c r="D54" s="35"/>
      <c r="E54" s="35"/>
      <c r="F54" s="35"/>
      <c r="G54" s="35"/>
      <c r="H54" s="35"/>
      <c r="I54" s="35"/>
      <c r="J54" s="35"/>
      <c r="K54" s="36"/>
    </row>
    <row r="55" spans="1:11" ht="15">
      <c r="A55" s="9"/>
      <c r="B55" s="64"/>
      <c r="C55" s="64"/>
      <c r="D55" s="35"/>
      <c r="E55" s="35"/>
      <c r="F55" s="35"/>
      <c r="G55" s="35"/>
      <c r="H55" s="35"/>
      <c r="I55" s="35"/>
      <c r="J55" s="35"/>
      <c r="K55" s="36"/>
    </row>
    <row r="56" spans="1:11" ht="15">
      <c r="A56" s="9"/>
      <c r="B56" s="64"/>
      <c r="C56" s="64"/>
      <c r="D56" s="35"/>
      <c r="E56" s="35"/>
      <c r="F56" s="35"/>
      <c r="G56" s="35"/>
      <c r="H56" s="35"/>
      <c r="I56" s="35"/>
      <c r="J56" s="35"/>
      <c r="K56" s="36"/>
    </row>
    <row r="57" spans="1:11" ht="15">
      <c r="A57" s="9"/>
      <c r="B57" s="64"/>
      <c r="C57" s="64"/>
      <c r="D57" s="35"/>
      <c r="E57" s="35"/>
      <c r="F57" s="35"/>
      <c r="G57" s="35"/>
      <c r="H57" s="35"/>
      <c r="I57" s="35"/>
      <c r="J57" s="35"/>
      <c r="K57" s="36"/>
    </row>
    <row r="58" spans="1:11" ht="15">
      <c r="A58" s="9"/>
      <c r="B58" s="64"/>
      <c r="C58" s="64"/>
      <c r="D58" s="35"/>
      <c r="E58" s="35"/>
      <c r="F58" s="35"/>
      <c r="G58" s="35"/>
      <c r="H58" s="35"/>
      <c r="I58" s="35"/>
      <c r="J58" s="35"/>
      <c r="K58" s="36"/>
    </row>
    <row r="59" spans="1:11" ht="15">
      <c r="A59" s="9"/>
      <c r="B59" s="64"/>
      <c r="C59" s="64"/>
      <c r="D59" s="35"/>
      <c r="E59" s="35"/>
      <c r="F59" s="35"/>
      <c r="G59" s="35"/>
      <c r="H59" s="35"/>
      <c r="I59" s="35"/>
      <c r="J59" s="35"/>
      <c r="K59" s="36"/>
    </row>
    <row r="60" spans="1:11" ht="15">
      <c r="A60" s="9"/>
      <c r="B60" s="64"/>
      <c r="C60" s="64"/>
      <c r="D60" s="35"/>
      <c r="E60" s="35"/>
      <c r="F60" s="35"/>
      <c r="G60" s="35"/>
      <c r="H60" s="35"/>
      <c r="I60" s="35"/>
      <c r="J60" s="35"/>
      <c r="K60" s="36"/>
    </row>
    <row r="61" spans="1:11" ht="15">
      <c r="A61" s="9"/>
      <c r="B61" s="64"/>
      <c r="C61" s="64"/>
      <c r="D61" s="35"/>
      <c r="E61" s="35"/>
      <c r="F61" s="35"/>
      <c r="G61" s="35"/>
      <c r="H61" s="35"/>
      <c r="I61" s="35"/>
      <c r="J61" s="35"/>
      <c r="K61" s="36"/>
    </row>
    <row r="62" spans="1:11" ht="15">
      <c r="A62" s="10"/>
      <c r="B62" s="65"/>
      <c r="C62" s="65"/>
      <c r="D62" s="47"/>
      <c r="E62" s="47"/>
      <c r="F62" s="47"/>
      <c r="G62" s="47"/>
      <c r="H62" s="47"/>
      <c r="I62" s="47"/>
      <c r="J62" s="47"/>
      <c r="K62" s="48"/>
    </row>
    <row r="63" spans="1:3" ht="15">
      <c r="A63"/>
      <c r="B63"/>
      <c r="C63"/>
    </row>
    <row r="64" spans="1:3" ht="15">
      <c r="A64"/>
      <c r="B64"/>
      <c r="C64"/>
    </row>
    <row r="65" spans="1:3" ht="15">
      <c r="A65"/>
      <c r="B65"/>
      <c r="C65"/>
    </row>
    <row r="66" spans="1:3" ht="15">
      <c r="A66"/>
      <c r="B66"/>
      <c r="C66"/>
    </row>
    <row r="67" spans="1:3" ht="15">
      <c r="A67"/>
      <c r="B67"/>
      <c r="C67"/>
    </row>
    <row r="68" ht="15">
      <c r="C68" s="44"/>
    </row>
    <row r="69" ht="15">
      <c r="C69" s="44"/>
    </row>
    <row r="70" ht="15">
      <c r="C70" s="44"/>
    </row>
    <row r="71" ht="15">
      <c r="C71" s="44"/>
    </row>
    <row r="72" ht="15">
      <c r="C72" s="44"/>
    </row>
    <row r="73" ht="15">
      <c r="C73" s="44"/>
    </row>
    <row r="74" ht="15">
      <c r="C74" s="44"/>
    </row>
    <row r="75" ht="15">
      <c r="C75" s="44"/>
    </row>
    <row r="76" ht="15">
      <c r="C76" s="44"/>
    </row>
    <row r="77" ht="15">
      <c r="C77" s="44"/>
    </row>
    <row r="78" ht="15">
      <c r="C78" s="44"/>
    </row>
    <row r="79" ht="15">
      <c r="C79" s="44"/>
    </row>
    <row r="80" ht="15">
      <c r="C80" s="44"/>
    </row>
    <row r="81" ht="15">
      <c r="C81" s="44"/>
    </row>
    <row r="82" ht="15">
      <c r="C82" s="44"/>
    </row>
    <row r="83" ht="15">
      <c r="C83" s="44"/>
    </row>
    <row r="84" ht="15">
      <c r="C84" s="44"/>
    </row>
    <row r="85" ht="15">
      <c r="C85" s="44"/>
    </row>
    <row r="86" ht="15">
      <c r="C86" s="44"/>
    </row>
    <row r="87" ht="15">
      <c r="C87" s="44"/>
    </row>
    <row r="88" ht="15">
      <c r="C88" s="44"/>
    </row>
    <row r="89" ht="15">
      <c r="C89" s="44"/>
    </row>
    <row r="90" ht="15">
      <c r="C90" s="44"/>
    </row>
    <row r="91" ht="15">
      <c r="C91" s="44"/>
    </row>
    <row r="92" ht="15">
      <c r="C92" s="44"/>
    </row>
    <row r="93" ht="15">
      <c r="C93" s="44"/>
    </row>
    <row r="94" ht="15">
      <c r="C94" s="44"/>
    </row>
    <row r="95" ht="15">
      <c r="C95" s="44"/>
    </row>
    <row r="96" ht="15">
      <c r="C96" s="44"/>
    </row>
  </sheetData>
  <printOptions/>
  <pageMargins left="0" right="0" top="1" bottom="1" header="0.5" footer="0.5"/>
  <pageSetup horizontalDpi="600" verticalDpi="600" orientation="portrait" r:id="rId3"/>
  <headerFooter alignWithMargins="0">
    <oddFooter>&amp;L&amp;Z&amp;F&amp;R&amp;D</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9"/>
  <dimension ref="A1:U47"/>
  <sheetViews>
    <sheetView workbookViewId="0" topLeftCell="A4">
      <selection activeCell="A34" sqref="A34"/>
    </sheetView>
  </sheetViews>
  <sheetFormatPr defaultColWidth="9.140625" defaultRowHeight="12.75"/>
  <cols>
    <col min="2" max="2" width="11.421875" style="0" bestFit="1" customWidth="1"/>
    <col min="3" max="10" width="10.140625" style="0" bestFit="1" customWidth="1"/>
    <col min="11" max="13" width="10.140625" style="0" customWidth="1"/>
    <col min="14" max="14" width="10.140625" style="0" bestFit="1" customWidth="1"/>
    <col min="15" max="18" width="11.421875" style="0" bestFit="1" customWidth="1"/>
    <col min="19" max="20" width="10.140625" style="0" bestFit="1" customWidth="1"/>
  </cols>
  <sheetData>
    <row r="1" spans="1:16" ht="18">
      <c r="A1" s="4" t="s">
        <v>192</v>
      </c>
      <c r="B1" s="11"/>
      <c r="C1" s="11"/>
      <c r="D1" s="11"/>
      <c r="E1" s="11"/>
      <c r="F1" s="11"/>
      <c r="G1" s="11"/>
      <c r="H1" s="11"/>
      <c r="I1" s="11"/>
      <c r="J1" s="11"/>
      <c r="K1" s="11"/>
      <c r="L1" s="11"/>
      <c r="M1" s="11"/>
      <c r="N1" s="11"/>
      <c r="O1" s="11"/>
      <c r="P1" s="11"/>
    </row>
    <row r="2" spans="1:16" ht="18">
      <c r="A2" s="4" t="s">
        <v>191</v>
      </c>
      <c r="B2" s="72"/>
      <c r="C2" s="72"/>
      <c r="D2" s="72"/>
      <c r="E2" s="72"/>
      <c r="F2" s="72"/>
      <c r="G2" s="72"/>
      <c r="H2" s="72"/>
      <c r="I2" s="72"/>
      <c r="J2" s="72"/>
      <c r="K2" s="72"/>
      <c r="L2" s="72"/>
      <c r="M2" s="72"/>
      <c r="N2" s="72"/>
      <c r="O2" s="72"/>
      <c r="P2" s="11"/>
    </row>
    <row r="3" spans="1:16" ht="15">
      <c r="A3" s="11"/>
      <c r="E3" s="11"/>
      <c r="F3" s="11"/>
      <c r="G3" s="11"/>
      <c r="H3" s="11"/>
      <c r="I3" s="11"/>
      <c r="J3" s="11"/>
      <c r="K3" s="11"/>
      <c r="L3" s="11"/>
      <c r="M3" s="11"/>
      <c r="N3" s="11"/>
      <c r="O3" s="11"/>
      <c r="P3" s="11"/>
    </row>
    <row r="4" spans="1:16" ht="15">
      <c r="A4" s="11"/>
      <c r="E4" s="11"/>
      <c r="F4" s="11"/>
      <c r="G4" s="11"/>
      <c r="H4" s="11"/>
      <c r="I4" s="11"/>
      <c r="J4" s="11"/>
      <c r="K4" s="11"/>
      <c r="L4" s="11"/>
      <c r="M4" s="11"/>
      <c r="N4" s="11"/>
      <c r="O4" s="11"/>
      <c r="P4" s="11"/>
    </row>
    <row r="5" spans="1:21" ht="15">
      <c r="A5" s="11"/>
      <c r="B5" s="73" t="s">
        <v>134</v>
      </c>
      <c r="C5" s="73" t="s">
        <v>189</v>
      </c>
      <c r="D5" s="73" t="s">
        <v>190</v>
      </c>
      <c r="E5" s="11"/>
      <c r="F5" s="73" t="s">
        <v>134</v>
      </c>
      <c r="G5" s="72">
        <v>39083</v>
      </c>
      <c r="H5" s="72">
        <v>39114</v>
      </c>
      <c r="I5" s="72">
        <v>39142</v>
      </c>
      <c r="J5" s="72">
        <v>39173</v>
      </c>
      <c r="K5" s="72">
        <v>39203</v>
      </c>
      <c r="L5" s="72">
        <v>39234</v>
      </c>
      <c r="M5" s="72">
        <v>39264</v>
      </c>
      <c r="N5" s="72">
        <v>39295</v>
      </c>
      <c r="O5" s="72">
        <v>39326</v>
      </c>
      <c r="P5" s="72">
        <v>39356</v>
      </c>
      <c r="Q5" s="72">
        <v>39387</v>
      </c>
      <c r="R5" s="72">
        <v>39417</v>
      </c>
      <c r="S5" s="72">
        <v>39448</v>
      </c>
      <c r="T5" s="72">
        <v>39479</v>
      </c>
      <c r="U5" s="11"/>
    </row>
    <row r="6" spans="1:21" ht="15">
      <c r="A6" s="11"/>
      <c r="B6" s="72">
        <v>39083</v>
      </c>
      <c r="C6" s="18">
        <v>234</v>
      </c>
      <c r="D6" s="18">
        <v>2</v>
      </c>
      <c r="E6" s="11"/>
      <c r="F6" s="73" t="s">
        <v>189</v>
      </c>
      <c r="G6" s="11">
        <v>234</v>
      </c>
      <c r="H6" s="11">
        <v>235</v>
      </c>
      <c r="I6" s="11">
        <v>243</v>
      </c>
      <c r="J6" s="11">
        <v>262</v>
      </c>
      <c r="K6" s="11">
        <v>278</v>
      </c>
      <c r="L6" s="11">
        <v>301</v>
      </c>
      <c r="M6" s="11">
        <v>305</v>
      </c>
      <c r="N6" s="11">
        <v>321</v>
      </c>
      <c r="O6" s="11">
        <v>332</v>
      </c>
      <c r="P6" s="11">
        <v>339</v>
      </c>
      <c r="Q6" s="11">
        <v>354</v>
      </c>
      <c r="R6" s="11">
        <v>358</v>
      </c>
      <c r="S6" s="11">
        <v>375</v>
      </c>
      <c r="T6" s="11">
        <v>397</v>
      </c>
      <c r="U6" s="11"/>
    </row>
    <row r="7" spans="1:21" ht="15">
      <c r="A7" s="11"/>
      <c r="B7" s="72">
        <v>39114</v>
      </c>
      <c r="C7" s="18">
        <v>235</v>
      </c>
      <c r="D7" s="18">
        <v>1</v>
      </c>
      <c r="E7" s="11"/>
      <c r="F7" s="73" t="s">
        <v>190</v>
      </c>
      <c r="G7" s="11">
        <v>2</v>
      </c>
      <c r="H7" s="11">
        <v>1</v>
      </c>
      <c r="I7" s="11">
        <v>8</v>
      </c>
      <c r="J7" s="11">
        <v>19</v>
      </c>
      <c r="K7" s="11">
        <v>16</v>
      </c>
      <c r="L7" s="11">
        <v>23</v>
      </c>
      <c r="M7" s="11">
        <v>4</v>
      </c>
      <c r="N7" s="11">
        <v>16</v>
      </c>
      <c r="O7" s="11">
        <v>11</v>
      </c>
      <c r="P7" s="11">
        <v>7</v>
      </c>
      <c r="Q7" s="11">
        <v>15</v>
      </c>
      <c r="R7" s="11">
        <v>4</v>
      </c>
      <c r="S7" s="11">
        <v>17</v>
      </c>
      <c r="T7" s="11">
        <v>22</v>
      </c>
      <c r="U7" s="11"/>
    </row>
    <row r="8" spans="1:16" ht="15">
      <c r="A8" s="11"/>
      <c r="B8" s="72">
        <v>39142</v>
      </c>
      <c r="C8" s="18">
        <v>243</v>
      </c>
      <c r="D8" s="18">
        <v>8</v>
      </c>
      <c r="E8" s="11"/>
      <c r="F8" s="11"/>
      <c r="G8" s="11"/>
      <c r="H8" s="11"/>
      <c r="I8" s="11"/>
      <c r="J8" s="11"/>
      <c r="K8" s="11"/>
      <c r="L8" s="11"/>
      <c r="M8" s="11"/>
      <c r="N8" s="11"/>
      <c r="O8" s="11"/>
      <c r="P8" s="11"/>
    </row>
    <row r="9" spans="1:16" ht="15">
      <c r="A9" s="11"/>
      <c r="B9" s="72">
        <v>39173</v>
      </c>
      <c r="C9" s="18">
        <v>262</v>
      </c>
      <c r="D9" s="18">
        <v>19</v>
      </c>
      <c r="E9" s="11"/>
      <c r="F9" s="11"/>
      <c r="G9" s="11"/>
      <c r="H9" s="11"/>
      <c r="I9" s="11"/>
      <c r="J9" s="11"/>
      <c r="K9" s="11"/>
      <c r="L9" s="11"/>
      <c r="M9" s="11"/>
      <c r="N9" s="11"/>
      <c r="O9" s="11"/>
      <c r="P9" s="11"/>
    </row>
    <row r="10" spans="1:16" ht="15">
      <c r="A10" s="11"/>
      <c r="B10" s="72">
        <v>39203</v>
      </c>
      <c r="C10" s="18">
        <v>278</v>
      </c>
      <c r="D10" s="18">
        <v>16</v>
      </c>
      <c r="E10" s="11"/>
      <c r="F10" s="11"/>
      <c r="G10" s="11"/>
      <c r="H10" s="11"/>
      <c r="I10" s="11"/>
      <c r="J10" s="11"/>
      <c r="K10" s="11"/>
      <c r="L10" s="11"/>
      <c r="M10" s="11"/>
      <c r="N10" s="11"/>
      <c r="O10" s="11"/>
      <c r="P10" s="11"/>
    </row>
    <row r="11" spans="1:16" ht="15">
      <c r="A11" s="11"/>
      <c r="B11" s="72">
        <v>39234</v>
      </c>
      <c r="C11" s="18">
        <v>301</v>
      </c>
      <c r="D11" s="18">
        <v>23</v>
      </c>
      <c r="E11" s="11"/>
      <c r="F11" s="11"/>
      <c r="G11" s="11"/>
      <c r="H11" s="11"/>
      <c r="I11" s="11"/>
      <c r="J11" s="11"/>
      <c r="K11" s="11"/>
      <c r="L11" s="11"/>
      <c r="M11" s="11"/>
      <c r="N11" s="11"/>
      <c r="O11" s="11"/>
      <c r="P11" s="11"/>
    </row>
    <row r="12" spans="1:16" ht="15">
      <c r="A12" s="11"/>
      <c r="B12" s="72">
        <v>39264</v>
      </c>
      <c r="C12" s="18">
        <v>305</v>
      </c>
      <c r="D12" s="18">
        <v>4</v>
      </c>
      <c r="E12" s="11"/>
      <c r="F12" s="11"/>
      <c r="G12" s="11"/>
      <c r="H12" s="11"/>
      <c r="I12" s="11"/>
      <c r="J12" s="11"/>
      <c r="K12" s="11"/>
      <c r="L12" s="11"/>
      <c r="M12" s="11"/>
      <c r="N12" s="11"/>
      <c r="O12" s="11"/>
      <c r="P12" s="11"/>
    </row>
    <row r="13" spans="1:16" ht="15">
      <c r="A13" s="11"/>
      <c r="B13" s="72">
        <v>39295</v>
      </c>
      <c r="C13" s="18">
        <v>321</v>
      </c>
      <c r="D13" s="18">
        <v>16</v>
      </c>
      <c r="E13" s="11"/>
      <c r="F13" s="11"/>
      <c r="G13" s="11"/>
      <c r="H13" s="11"/>
      <c r="I13" s="11"/>
      <c r="J13" s="11"/>
      <c r="K13" s="11"/>
      <c r="L13" s="11"/>
      <c r="M13" s="11"/>
      <c r="N13" s="11"/>
      <c r="O13" s="11"/>
      <c r="P13" s="11"/>
    </row>
    <row r="14" spans="1:16" ht="15">
      <c r="A14" s="11"/>
      <c r="B14" s="72">
        <v>39326</v>
      </c>
      <c r="C14" s="18">
        <v>332</v>
      </c>
      <c r="D14" s="18">
        <v>11</v>
      </c>
      <c r="E14" s="11"/>
      <c r="F14" s="11"/>
      <c r="G14" s="11"/>
      <c r="H14" s="11"/>
      <c r="I14" s="11"/>
      <c r="J14" s="11"/>
      <c r="K14" s="11"/>
      <c r="L14" s="11"/>
      <c r="M14" s="11"/>
      <c r="N14" s="11"/>
      <c r="O14" s="11"/>
      <c r="P14" s="11"/>
    </row>
    <row r="15" spans="1:16" ht="15">
      <c r="A15" s="11"/>
      <c r="B15" s="72">
        <v>39356</v>
      </c>
      <c r="C15" s="18">
        <v>339</v>
      </c>
      <c r="D15" s="18">
        <v>7</v>
      </c>
      <c r="E15" s="11"/>
      <c r="F15" s="11"/>
      <c r="G15" s="11"/>
      <c r="H15" s="11"/>
      <c r="I15" s="11"/>
      <c r="J15" s="11"/>
      <c r="K15" s="11"/>
      <c r="L15" s="11"/>
      <c r="M15" s="11"/>
      <c r="N15" s="11"/>
      <c r="O15" s="11"/>
      <c r="P15" s="11"/>
    </row>
    <row r="16" spans="1:16" ht="15">
      <c r="A16" s="11"/>
      <c r="B16" s="72">
        <v>39387</v>
      </c>
      <c r="C16" s="18">
        <v>354</v>
      </c>
      <c r="D16" s="18">
        <v>15</v>
      </c>
      <c r="E16" s="11"/>
      <c r="F16" s="11"/>
      <c r="G16" s="11"/>
      <c r="H16" s="11"/>
      <c r="I16" s="11"/>
      <c r="J16" s="11"/>
      <c r="K16" s="11"/>
      <c r="L16" s="11"/>
      <c r="M16" s="11"/>
      <c r="N16" s="11"/>
      <c r="O16" s="11"/>
      <c r="P16" s="11"/>
    </row>
    <row r="17" spans="1:16" ht="15">
      <c r="A17" s="11"/>
      <c r="B17" s="72">
        <v>39417</v>
      </c>
      <c r="C17" s="18">
        <v>358</v>
      </c>
      <c r="D17" s="18">
        <v>4</v>
      </c>
      <c r="E17" s="11"/>
      <c r="F17" s="11"/>
      <c r="G17" s="11"/>
      <c r="H17" s="11"/>
      <c r="I17" s="11"/>
      <c r="J17" s="11"/>
      <c r="K17" s="11"/>
      <c r="L17" s="11"/>
      <c r="M17" s="11"/>
      <c r="N17" s="11"/>
      <c r="O17" s="11"/>
      <c r="P17" s="11"/>
    </row>
    <row r="18" spans="1:16" ht="15">
      <c r="A18" s="11"/>
      <c r="B18" s="72">
        <v>39448</v>
      </c>
      <c r="C18" s="18">
        <v>375</v>
      </c>
      <c r="D18" s="18">
        <v>17</v>
      </c>
      <c r="E18" s="11"/>
      <c r="F18" s="11"/>
      <c r="G18" s="11"/>
      <c r="H18" s="11"/>
      <c r="I18" s="11"/>
      <c r="J18" s="11"/>
      <c r="K18" s="11"/>
      <c r="L18" s="11"/>
      <c r="M18" s="11"/>
      <c r="N18" s="11"/>
      <c r="O18" s="11"/>
      <c r="P18" s="11"/>
    </row>
    <row r="19" spans="1:16" ht="15">
      <c r="A19" s="11"/>
      <c r="B19" s="72">
        <v>39479</v>
      </c>
      <c r="C19" s="18">
        <v>397</v>
      </c>
      <c r="D19" s="18">
        <v>22</v>
      </c>
      <c r="E19" s="11"/>
      <c r="F19" s="11"/>
      <c r="G19" s="11"/>
      <c r="H19" s="11"/>
      <c r="I19" s="11"/>
      <c r="J19" s="11"/>
      <c r="K19" s="11"/>
      <c r="L19" s="11"/>
      <c r="M19" s="11"/>
      <c r="N19" s="11"/>
      <c r="O19" s="11"/>
      <c r="P19" s="11"/>
    </row>
    <row r="20" spans="1:16" ht="15">
      <c r="A20" s="11"/>
      <c r="B20" s="11"/>
      <c r="C20" s="18"/>
      <c r="D20" s="18"/>
      <c r="E20" s="11"/>
      <c r="F20" s="11"/>
      <c r="G20" s="11"/>
      <c r="H20" s="11"/>
      <c r="I20" s="11"/>
      <c r="J20" s="11"/>
      <c r="K20" s="11"/>
      <c r="L20" s="11"/>
      <c r="M20" s="11"/>
      <c r="N20" s="11"/>
      <c r="O20" s="11"/>
      <c r="P20" s="11"/>
    </row>
    <row r="21" spans="1:16" ht="15">
      <c r="A21" s="11" t="s">
        <v>193</v>
      </c>
      <c r="B21" s="11"/>
      <c r="C21" s="18"/>
      <c r="D21" s="18"/>
      <c r="E21" s="11"/>
      <c r="F21" s="11"/>
      <c r="G21" s="11"/>
      <c r="H21" s="11"/>
      <c r="I21" s="11"/>
      <c r="J21" s="11"/>
      <c r="K21" s="11"/>
      <c r="L21" s="11"/>
      <c r="M21" s="11"/>
      <c r="N21" s="11"/>
      <c r="O21" s="11"/>
      <c r="P21" s="11"/>
    </row>
    <row r="22" spans="1:16" ht="15">
      <c r="A22" s="11" t="s">
        <v>194</v>
      </c>
      <c r="B22" s="11"/>
      <c r="C22" s="18"/>
      <c r="D22" s="18"/>
      <c r="E22" s="11"/>
      <c r="F22" s="11"/>
      <c r="G22" s="11"/>
      <c r="H22" s="11"/>
      <c r="I22" s="11"/>
      <c r="J22" s="11"/>
      <c r="K22" s="11"/>
      <c r="L22" s="11"/>
      <c r="M22" s="11"/>
      <c r="N22" s="11"/>
      <c r="O22" s="11"/>
      <c r="P22" s="11"/>
    </row>
    <row r="23" spans="1:20" ht="15">
      <c r="A23" s="11"/>
      <c r="B23" s="73" t="s">
        <v>134</v>
      </c>
      <c r="C23" s="73" t="s">
        <v>189</v>
      </c>
      <c r="D23" s="73" t="s">
        <v>190</v>
      </c>
      <c r="E23" s="11"/>
      <c r="F23" s="73" t="s">
        <v>134</v>
      </c>
      <c r="G23" s="72">
        <f>$B6</f>
        <v>39083</v>
      </c>
      <c r="H23" s="72">
        <f>$B7</f>
        <v>39114</v>
      </c>
      <c r="I23" s="72">
        <f>$B8</f>
        <v>39142</v>
      </c>
      <c r="J23" s="72">
        <f>$B9</f>
        <v>39173</v>
      </c>
      <c r="K23" s="72">
        <f>$B10</f>
        <v>39203</v>
      </c>
      <c r="L23" s="72">
        <f>$B11</f>
        <v>39234</v>
      </c>
      <c r="M23" s="72">
        <f>$B12</f>
        <v>39264</v>
      </c>
      <c r="N23" s="72">
        <f>$B13</f>
        <v>39295</v>
      </c>
      <c r="O23" s="72">
        <f>$B14</f>
        <v>39326</v>
      </c>
      <c r="P23" s="72">
        <f>$B15</f>
        <v>39356</v>
      </c>
      <c r="Q23" s="72">
        <f>$B16</f>
        <v>39387</v>
      </c>
      <c r="R23" s="72">
        <f>$B17</f>
        <v>39417</v>
      </c>
      <c r="S23" s="72">
        <f>$B18</f>
        <v>39448</v>
      </c>
      <c r="T23" s="72">
        <f>$B19</f>
        <v>39479</v>
      </c>
    </row>
    <row r="24" spans="1:20" ht="15">
      <c r="A24" s="11"/>
      <c r="B24" s="72">
        <f aca="true" t="shared" si="0" ref="B24:B37">$B6</f>
        <v>39083</v>
      </c>
      <c r="C24" s="18">
        <f aca="true" t="shared" si="1" ref="C24:C37">$C6</f>
        <v>234</v>
      </c>
      <c r="D24" s="18">
        <f aca="true" t="shared" si="2" ref="D24:D37">$D6</f>
        <v>2</v>
      </c>
      <c r="E24" s="11"/>
      <c r="F24" s="73" t="s">
        <v>189</v>
      </c>
      <c r="G24" s="18">
        <f>$C6</f>
        <v>234</v>
      </c>
      <c r="H24" s="18">
        <f>$C7</f>
        <v>235</v>
      </c>
      <c r="I24" s="18">
        <f>$C8</f>
        <v>243</v>
      </c>
      <c r="J24" s="18">
        <f>$C9</f>
        <v>262</v>
      </c>
      <c r="K24" s="18">
        <f>$C10</f>
        <v>278</v>
      </c>
      <c r="L24" s="18">
        <f>$C11</f>
        <v>301</v>
      </c>
      <c r="M24" s="18">
        <f>$C12</f>
        <v>305</v>
      </c>
      <c r="N24" s="18">
        <f>$C13</f>
        <v>321</v>
      </c>
      <c r="O24" s="18">
        <f>$C14</f>
        <v>332</v>
      </c>
      <c r="P24" s="18">
        <f>$C15</f>
        <v>339</v>
      </c>
      <c r="Q24" s="18">
        <f>$C16</f>
        <v>354</v>
      </c>
      <c r="R24" s="18">
        <f>$C17</f>
        <v>358</v>
      </c>
      <c r="S24" s="18">
        <f>$C18</f>
        <v>375</v>
      </c>
      <c r="T24" s="18">
        <f>$C19</f>
        <v>397</v>
      </c>
    </row>
    <row r="25" spans="1:20" ht="15">
      <c r="A25" s="11"/>
      <c r="B25" s="72">
        <f t="shared" si="0"/>
        <v>39114</v>
      </c>
      <c r="C25" s="18">
        <f t="shared" si="1"/>
        <v>235</v>
      </c>
      <c r="D25" s="18">
        <f t="shared" si="2"/>
        <v>1</v>
      </c>
      <c r="E25" s="11"/>
      <c r="F25" s="73" t="s">
        <v>190</v>
      </c>
      <c r="G25" s="18">
        <f>$D6</f>
        <v>2</v>
      </c>
      <c r="H25" s="18">
        <f>$D7</f>
        <v>1</v>
      </c>
      <c r="I25" s="18">
        <f>$D8</f>
        <v>8</v>
      </c>
      <c r="J25" s="18">
        <f>$D9</f>
        <v>19</v>
      </c>
      <c r="K25" s="18">
        <f>$D10</f>
        <v>16</v>
      </c>
      <c r="L25" s="18">
        <f>$D11</f>
        <v>23</v>
      </c>
      <c r="M25" s="18">
        <f>$D12</f>
        <v>4</v>
      </c>
      <c r="N25" s="18">
        <f>$D13</f>
        <v>16</v>
      </c>
      <c r="O25" s="18">
        <f>$D14</f>
        <v>11</v>
      </c>
      <c r="P25" s="18">
        <f>$D15</f>
        <v>7</v>
      </c>
      <c r="Q25" s="18">
        <f>$D16</f>
        <v>15</v>
      </c>
      <c r="R25" s="18">
        <f>$D17</f>
        <v>4</v>
      </c>
      <c r="S25" s="18">
        <f>$D18</f>
        <v>17</v>
      </c>
      <c r="T25" s="18">
        <f>$D19</f>
        <v>22</v>
      </c>
    </row>
    <row r="26" spans="1:19" ht="15">
      <c r="A26" s="11"/>
      <c r="B26" s="72">
        <f t="shared" si="0"/>
        <v>39142</v>
      </c>
      <c r="C26" s="18">
        <f t="shared" si="1"/>
        <v>243</v>
      </c>
      <c r="D26" s="18">
        <f t="shared" si="2"/>
        <v>8</v>
      </c>
      <c r="E26" s="11"/>
      <c r="F26" s="18"/>
      <c r="G26" s="18"/>
      <c r="H26" s="18"/>
      <c r="I26" s="18"/>
      <c r="J26" s="18"/>
      <c r="K26" s="18"/>
      <c r="L26" s="18"/>
      <c r="M26" s="18"/>
      <c r="N26" s="18"/>
      <c r="O26" s="18"/>
      <c r="P26" s="18"/>
      <c r="Q26" s="18"/>
      <c r="R26" s="18"/>
      <c r="S26" s="18"/>
    </row>
    <row r="27" spans="1:20" ht="15">
      <c r="A27" s="11"/>
      <c r="B27" s="72">
        <f t="shared" si="0"/>
        <v>39173</v>
      </c>
      <c r="C27" s="18">
        <f t="shared" si="1"/>
        <v>262</v>
      </c>
      <c r="D27" s="18">
        <f t="shared" si="2"/>
        <v>19</v>
      </c>
      <c r="E27" s="11"/>
      <c r="F27" s="73"/>
      <c r="G27" s="72"/>
      <c r="H27" s="72"/>
      <c r="I27" s="72"/>
      <c r="J27" s="72"/>
      <c r="K27" s="72"/>
      <c r="L27" s="72"/>
      <c r="M27" s="72"/>
      <c r="N27" s="72"/>
      <c r="O27" s="72"/>
      <c r="P27" s="72"/>
      <c r="Q27" s="72"/>
      <c r="R27" s="72"/>
      <c r="S27" s="72"/>
      <c r="T27" s="72"/>
    </row>
    <row r="28" spans="1:20" ht="15">
      <c r="A28" s="11"/>
      <c r="B28" s="72">
        <f t="shared" si="0"/>
        <v>39203</v>
      </c>
      <c r="C28" s="18">
        <f t="shared" si="1"/>
        <v>278</v>
      </c>
      <c r="D28" s="18">
        <f t="shared" si="2"/>
        <v>16</v>
      </c>
      <c r="E28" s="11"/>
      <c r="F28" s="73"/>
      <c r="G28" s="18"/>
      <c r="H28" s="18"/>
      <c r="I28" s="18"/>
      <c r="J28" s="18"/>
      <c r="K28" s="18"/>
      <c r="L28" s="18"/>
      <c r="M28" s="18"/>
      <c r="N28" s="18"/>
      <c r="O28" s="18"/>
      <c r="P28" s="18"/>
      <c r="Q28" s="18"/>
      <c r="R28" s="18"/>
      <c r="S28" s="18"/>
      <c r="T28" s="18"/>
    </row>
    <row r="29" spans="1:20" ht="15">
      <c r="A29" s="11"/>
      <c r="B29" s="72">
        <f t="shared" si="0"/>
        <v>39234</v>
      </c>
      <c r="C29" s="18">
        <f t="shared" si="1"/>
        <v>301</v>
      </c>
      <c r="D29" s="18">
        <f t="shared" si="2"/>
        <v>23</v>
      </c>
      <c r="E29" s="11"/>
      <c r="F29" s="73"/>
      <c r="G29" s="18"/>
      <c r="H29" s="18"/>
      <c r="I29" s="18"/>
      <c r="J29" s="18"/>
      <c r="K29" s="18"/>
      <c r="L29" s="18"/>
      <c r="M29" s="18"/>
      <c r="N29" s="18"/>
      <c r="O29" s="18"/>
      <c r="P29" s="18"/>
      <c r="Q29" s="18"/>
      <c r="R29" s="18"/>
      <c r="S29" s="18"/>
      <c r="T29" s="18"/>
    </row>
    <row r="30" spans="1:16" ht="15">
      <c r="A30" s="11"/>
      <c r="B30" s="72">
        <f t="shared" si="0"/>
        <v>39264</v>
      </c>
      <c r="C30" s="18">
        <f t="shared" si="1"/>
        <v>305</v>
      </c>
      <c r="D30" s="18">
        <f t="shared" si="2"/>
        <v>4</v>
      </c>
      <c r="E30" s="11"/>
      <c r="F30" s="72"/>
      <c r="G30" s="18"/>
      <c r="H30" s="18"/>
      <c r="I30" s="11"/>
      <c r="J30" s="11"/>
      <c r="K30" s="11"/>
      <c r="L30" s="11"/>
      <c r="M30" s="11"/>
      <c r="N30" s="11"/>
      <c r="O30" s="11"/>
      <c r="P30" s="11"/>
    </row>
    <row r="31" spans="1:16" ht="15">
      <c r="A31" s="11"/>
      <c r="B31" s="72">
        <f t="shared" si="0"/>
        <v>39295</v>
      </c>
      <c r="C31" s="18">
        <f t="shared" si="1"/>
        <v>321</v>
      </c>
      <c r="D31" s="18">
        <f t="shared" si="2"/>
        <v>16</v>
      </c>
      <c r="E31" s="11"/>
      <c r="F31" s="72"/>
      <c r="G31" s="18"/>
      <c r="H31" s="18"/>
      <c r="I31" s="11"/>
      <c r="J31" s="11"/>
      <c r="K31" s="11"/>
      <c r="L31" s="11"/>
      <c r="M31" s="11"/>
      <c r="N31" s="11"/>
      <c r="O31" s="11"/>
      <c r="P31" s="11"/>
    </row>
    <row r="32" spans="1:16" ht="15">
      <c r="A32" s="11"/>
      <c r="B32" s="72">
        <f t="shared" si="0"/>
        <v>39326</v>
      </c>
      <c r="C32" s="18">
        <f t="shared" si="1"/>
        <v>332</v>
      </c>
      <c r="D32" s="18">
        <f t="shared" si="2"/>
        <v>11</v>
      </c>
      <c r="E32" s="11"/>
      <c r="F32" s="72"/>
      <c r="G32" s="18"/>
      <c r="H32" s="18"/>
      <c r="I32" s="11"/>
      <c r="J32" s="11"/>
      <c r="K32" s="11"/>
      <c r="L32" s="11"/>
      <c r="M32" s="11"/>
      <c r="N32" s="11"/>
      <c r="O32" s="11"/>
      <c r="P32" s="11"/>
    </row>
    <row r="33" spans="1:16" ht="15">
      <c r="A33" s="11"/>
      <c r="B33" s="72">
        <f t="shared" si="0"/>
        <v>39356</v>
      </c>
      <c r="C33" s="18">
        <f t="shared" si="1"/>
        <v>339</v>
      </c>
      <c r="D33" s="18">
        <f t="shared" si="2"/>
        <v>7</v>
      </c>
      <c r="E33" s="11"/>
      <c r="F33" s="72"/>
      <c r="G33" s="18"/>
      <c r="H33" s="18"/>
      <c r="I33" s="11"/>
      <c r="J33" s="11"/>
      <c r="K33" s="11"/>
      <c r="L33" s="11"/>
      <c r="M33" s="11"/>
      <c r="N33" s="11"/>
      <c r="O33" s="11"/>
      <c r="P33" s="11"/>
    </row>
    <row r="34" spans="1:16" ht="15">
      <c r="A34" s="11"/>
      <c r="B34" s="72">
        <f t="shared" si="0"/>
        <v>39387</v>
      </c>
      <c r="C34" s="18">
        <f t="shared" si="1"/>
        <v>354</v>
      </c>
      <c r="D34" s="18">
        <f t="shared" si="2"/>
        <v>15</v>
      </c>
      <c r="E34" s="11"/>
      <c r="F34" s="72"/>
      <c r="G34" s="18"/>
      <c r="H34" s="18"/>
      <c r="I34" s="11"/>
      <c r="J34" s="11"/>
      <c r="K34" s="11"/>
      <c r="L34" s="11"/>
      <c r="M34" s="11"/>
      <c r="N34" s="11"/>
      <c r="O34" s="11"/>
      <c r="P34" s="11"/>
    </row>
    <row r="35" spans="1:16" ht="15">
      <c r="A35" s="11"/>
      <c r="B35" s="72">
        <f t="shared" si="0"/>
        <v>39417</v>
      </c>
      <c r="C35" s="18">
        <f t="shared" si="1"/>
        <v>358</v>
      </c>
      <c r="D35" s="18">
        <f t="shared" si="2"/>
        <v>4</v>
      </c>
      <c r="E35" s="11"/>
      <c r="F35" s="72"/>
      <c r="G35" s="18"/>
      <c r="H35" s="18"/>
      <c r="I35" s="11"/>
      <c r="J35" s="11"/>
      <c r="K35" s="11"/>
      <c r="L35" s="11"/>
      <c r="M35" s="11"/>
      <c r="N35" s="11"/>
      <c r="O35" s="11"/>
      <c r="P35" s="11"/>
    </row>
    <row r="36" spans="1:16" ht="15">
      <c r="A36" s="11"/>
      <c r="B36" s="72">
        <f t="shared" si="0"/>
        <v>39448</v>
      </c>
      <c r="C36" s="18">
        <f t="shared" si="1"/>
        <v>375</v>
      </c>
      <c r="D36" s="18">
        <f t="shared" si="2"/>
        <v>17</v>
      </c>
      <c r="E36" s="11"/>
      <c r="F36" s="72"/>
      <c r="G36" s="18"/>
      <c r="H36" s="18"/>
      <c r="I36" s="11"/>
      <c r="J36" s="11"/>
      <c r="K36" s="11"/>
      <c r="L36" s="11"/>
      <c r="M36" s="11"/>
      <c r="N36" s="11"/>
      <c r="O36" s="11"/>
      <c r="P36" s="11"/>
    </row>
    <row r="37" spans="1:16" ht="15">
      <c r="A37" s="11"/>
      <c r="B37" s="72">
        <f t="shared" si="0"/>
        <v>39479</v>
      </c>
      <c r="C37" s="18">
        <f t="shared" si="1"/>
        <v>397</v>
      </c>
      <c r="D37" s="18">
        <f t="shared" si="2"/>
        <v>22</v>
      </c>
      <c r="E37" s="11"/>
      <c r="F37" s="72"/>
      <c r="G37" s="18"/>
      <c r="H37" s="18"/>
      <c r="I37" s="11"/>
      <c r="J37" s="11"/>
      <c r="K37" s="11"/>
      <c r="L37" s="11"/>
      <c r="M37" s="11"/>
      <c r="N37" s="11"/>
      <c r="O37" s="11"/>
      <c r="P37" s="11"/>
    </row>
    <row r="38" spans="1:16" ht="15">
      <c r="A38" s="11"/>
      <c r="B38" s="11"/>
      <c r="C38" s="11"/>
      <c r="D38" s="11"/>
      <c r="E38" s="11"/>
      <c r="F38" s="72"/>
      <c r="G38" s="18"/>
      <c r="H38" s="18"/>
      <c r="I38" s="11"/>
      <c r="J38" s="11"/>
      <c r="K38" s="11"/>
      <c r="L38" s="11"/>
      <c r="M38" s="11"/>
      <c r="N38" s="11"/>
      <c r="O38" s="11"/>
      <c r="P38" s="11"/>
    </row>
    <row r="39" spans="1:16" ht="15">
      <c r="A39" s="11"/>
      <c r="B39" s="11"/>
      <c r="C39" s="11"/>
      <c r="D39" s="11"/>
      <c r="E39" s="11"/>
      <c r="F39" s="72"/>
      <c r="G39" s="18"/>
      <c r="H39" s="18"/>
      <c r="I39" s="11"/>
      <c r="J39" s="11"/>
      <c r="K39" s="11"/>
      <c r="L39" s="11"/>
      <c r="M39" s="11"/>
      <c r="N39" s="11"/>
      <c r="O39" s="11"/>
      <c r="P39" s="11"/>
    </row>
    <row r="40" spans="1:16" ht="15">
      <c r="A40" s="11"/>
      <c r="B40" s="11"/>
      <c r="C40" s="11"/>
      <c r="D40" s="11"/>
      <c r="E40" s="11"/>
      <c r="F40" s="72"/>
      <c r="G40" s="18"/>
      <c r="H40" s="18"/>
      <c r="I40" s="11"/>
      <c r="J40" s="11"/>
      <c r="K40" s="11"/>
      <c r="L40" s="11"/>
      <c r="M40" s="11"/>
      <c r="N40" s="11"/>
      <c r="O40" s="11"/>
      <c r="P40" s="11"/>
    </row>
    <row r="41" spans="1:16" ht="15">
      <c r="A41" s="11"/>
      <c r="B41" s="11"/>
      <c r="C41" s="11"/>
      <c r="D41" s="11"/>
      <c r="E41" s="11"/>
      <c r="F41" s="72"/>
      <c r="G41" s="18"/>
      <c r="H41" s="18"/>
      <c r="I41" s="11"/>
      <c r="J41" s="11"/>
      <c r="K41" s="11"/>
      <c r="L41" s="11"/>
      <c r="M41" s="11"/>
      <c r="N41" s="11"/>
      <c r="O41" s="11"/>
      <c r="P41" s="11"/>
    </row>
    <row r="42" spans="1:16" ht="15">
      <c r="A42" s="11"/>
      <c r="B42" s="11"/>
      <c r="C42" s="11"/>
      <c r="D42" s="11"/>
      <c r="E42" s="11"/>
      <c r="F42" s="11"/>
      <c r="G42" s="11"/>
      <c r="H42" s="11"/>
      <c r="I42" s="11"/>
      <c r="J42" s="11"/>
      <c r="K42" s="11"/>
      <c r="L42" s="11"/>
      <c r="M42" s="11"/>
      <c r="N42" s="11"/>
      <c r="O42" s="11"/>
      <c r="P42" s="11"/>
    </row>
    <row r="43" spans="1:16" ht="15">
      <c r="A43" s="11"/>
      <c r="B43" s="11"/>
      <c r="C43" s="11"/>
      <c r="D43" s="11"/>
      <c r="E43" s="11"/>
      <c r="F43" s="11"/>
      <c r="G43" s="11"/>
      <c r="H43" s="11"/>
      <c r="I43" s="11"/>
      <c r="J43" s="11"/>
      <c r="K43" s="11"/>
      <c r="L43" s="11"/>
      <c r="M43" s="11"/>
      <c r="N43" s="11"/>
      <c r="O43" s="11"/>
      <c r="P43" s="11"/>
    </row>
    <row r="44" spans="1:16" ht="15">
      <c r="A44" s="11"/>
      <c r="B44" s="11"/>
      <c r="C44" s="11"/>
      <c r="D44" s="11"/>
      <c r="E44" s="11"/>
      <c r="F44" s="11"/>
      <c r="G44" s="11"/>
      <c r="H44" s="11"/>
      <c r="I44" s="11"/>
      <c r="J44" s="11"/>
      <c r="K44" s="11"/>
      <c r="L44" s="11"/>
      <c r="M44" s="11"/>
      <c r="N44" s="11"/>
      <c r="O44" s="11"/>
      <c r="P44" s="11"/>
    </row>
    <row r="45" spans="1:16" ht="15">
      <c r="A45" s="11"/>
      <c r="B45" s="11"/>
      <c r="C45" s="11"/>
      <c r="D45" s="11"/>
      <c r="E45" s="11"/>
      <c r="F45" s="11"/>
      <c r="G45" s="11"/>
      <c r="H45" s="11"/>
      <c r="I45" s="11"/>
      <c r="J45" s="11"/>
      <c r="K45" s="11"/>
      <c r="L45" s="11"/>
      <c r="M45" s="11"/>
      <c r="N45" s="11"/>
      <c r="O45" s="11"/>
      <c r="P45" s="11"/>
    </row>
    <row r="46" spans="1:16" ht="15">
      <c r="A46" s="11"/>
      <c r="B46" s="11"/>
      <c r="C46" s="11"/>
      <c r="D46" s="11"/>
      <c r="E46" s="11"/>
      <c r="F46" s="11"/>
      <c r="G46" s="11"/>
      <c r="H46" s="11"/>
      <c r="I46" s="11"/>
      <c r="J46" s="11"/>
      <c r="K46" s="11"/>
      <c r="L46" s="11"/>
      <c r="M46" s="11"/>
      <c r="N46" s="11"/>
      <c r="O46" s="11"/>
      <c r="P46" s="11"/>
    </row>
    <row r="47" spans="1:16" ht="15">
      <c r="A47" s="11"/>
      <c r="B47" s="11"/>
      <c r="C47" s="11"/>
      <c r="D47" s="11"/>
      <c r="E47" s="11"/>
      <c r="F47" s="11"/>
      <c r="G47" s="11"/>
      <c r="H47" s="11"/>
      <c r="I47" s="11"/>
      <c r="J47" s="11"/>
      <c r="K47" s="11"/>
      <c r="L47" s="11"/>
      <c r="M47" s="11"/>
      <c r="N47" s="11"/>
      <c r="O47" s="11"/>
      <c r="P47" s="11"/>
    </row>
  </sheetData>
  <printOptions/>
  <pageMargins left="0"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13"/>
  <dimension ref="A1:Z34"/>
  <sheetViews>
    <sheetView workbookViewId="0" topLeftCell="A1">
      <selection activeCell="B11" sqref="B11"/>
    </sheetView>
  </sheetViews>
  <sheetFormatPr defaultColWidth="9.140625" defaultRowHeight="12.75"/>
  <sheetData>
    <row r="1" spans="1:16" ht="15">
      <c r="A1" s="11"/>
      <c r="B1" s="11"/>
      <c r="C1" s="11"/>
      <c r="D1" s="11"/>
      <c r="E1" s="11"/>
      <c r="F1" s="11"/>
      <c r="G1" s="11"/>
      <c r="H1" s="11"/>
      <c r="I1" s="11"/>
      <c r="J1" s="11"/>
      <c r="K1" s="11"/>
      <c r="L1" s="11"/>
      <c r="M1" s="11"/>
      <c r="N1" s="11"/>
      <c r="O1" s="11"/>
      <c r="P1" s="11"/>
    </row>
    <row r="2" spans="1:16" ht="15">
      <c r="A2" s="11"/>
      <c r="B2" s="11"/>
      <c r="C2" s="11"/>
      <c r="D2" s="11"/>
      <c r="E2" s="11"/>
      <c r="F2" s="11"/>
      <c r="G2" s="11"/>
      <c r="H2" s="11"/>
      <c r="I2" s="11"/>
      <c r="J2" s="11"/>
      <c r="K2" s="11"/>
      <c r="L2" s="11"/>
      <c r="M2" s="11"/>
      <c r="N2" s="11"/>
      <c r="O2" s="11"/>
      <c r="P2" s="11"/>
    </row>
    <row r="3" spans="1:16" ht="15">
      <c r="A3" s="11"/>
      <c r="B3" s="11"/>
      <c r="C3" s="11"/>
      <c r="D3" s="11"/>
      <c r="E3" s="11"/>
      <c r="F3" s="11"/>
      <c r="G3" s="11"/>
      <c r="H3" s="11"/>
      <c r="I3" s="11"/>
      <c r="J3" s="11"/>
      <c r="K3" s="11"/>
      <c r="L3" s="11"/>
      <c r="M3" s="11"/>
      <c r="N3" s="11"/>
      <c r="O3" s="11"/>
      <c r="P3" s="11"/>
    </row>
    <row r="4" spans="1:16" ht="15">
      <c r="A4" s="11"/>
      <c r="B4" s="11"/>
      <c r="C4" s="11"/>
      <c r="D4" s="11"/>
      <c r="E4" s="11"/>
      <c r="F4" s="11"/>
      <c r="G4" s="11"/>
      <c r="H4" s="11"/>
      <c r="I4" s="11"/>
      <c r="J4" s="11"/>
      <c r="K4" s="11"/>
      <c r="L4" s="11"/>
      <c r="M4" s="11"/>
      <c r="N4" s="11"/>
      <c r="O4" s="11"/>
      <c r="P4" s="11"/>
    </row>
    <row r="5" spans="1:16" ht="15">
      <c r="A5" s="11"/>
      <c r="B5" s="11"/>
      <c r="C5" s="11"/>
      <c r="D5" s="11"/>
      <c r="E5" s="11"/>
      <c r="F5" s="11"/>
      <c r="G5" s="11"/>
      <c r="H5" s="11"/>
      <c r="I5" s="11"/>
      <c r="J5" s="11"/>
      <c r="K5" s="11"/>
      <c r="L5" s="11"/>
      <c r="M5" s="11"/>
      <c r="N5" s="11"/>
      <c r="O5" s="11"/>
      <c r="P5" s="11"/>
    </row>
    <row r="6" spans="1:26" ht="15">
      <c r="A6" s="11" t="s">
        <v>257</v>
      </c>
      <c r="B6" s="11"/>
      <c r="C6" s="11"/>
      <c r="D6" s="11"/>
      <c r="E6" s="11"/>
      <c r="F6" s="11"/>
      <c r="G6" s="11" t="s">
        <v>240</v>
      </c>
      <c r="H6" s="11">
        <f>DataFromReport!C4</f>
        <v>1999</v>
      </c>
      <c r="I6" s="11">
        <f>DataFromReport!D4</f>
        <v>2000</v>
      </c>
      <c r="J6" s="11">
        <f>DataFromReport!E4</f>
        <v>2001</v>
      </c>
      <c r="K6" s="11">
        <f>DataFromReport!F4</f>
        <v>2002</v>
      </c>
      <c r="L6" s="11">
        <f>DataFromReport!G4</f>
        <v>2003</v>
      </c>
      <c r="M6" s="11">
        <f>DataFromReport!H4</f>
        <v>2004</v>
      </c>
      <c r="N6" s="11">
        <f>DataFromReport!I4</f>
        <v>2005</v>
      </c>
      <c r="O6" s="11">
        <f>DataFromReport!J4</f>
        <v>2006</v>
      </c>
      <c r="P6" s="11">
        <f>DataFromReport!K4</f>
        <v>2007</v>
      </c>
      <c r="Q6" s="11">
        <f>DataFromReport!L4</f>
        <v>2008</v>
      </c>
      <c r="R6" s="11">
        <f>DataFromReport!M4</f>
        <v>2009</v>
      </c>
      <c r="S6" s="11">
        <f>DataFromReport!N4</f>
        <v>2010</v>
      </c>
      <c r="T6" s="11">
        <f>DataFromReport!O4</f>
        <v>2011</v>
      </c>
      <c r="U6" s="11">
        <f>DataFromReport!P4</f>
        <v>2012</v>
      </c>
      <c r="V6" s="11">
        <f>DataFromReport!Q4</f>
        <v>2013</v>
      </c>
      <c r="W6" s="11">
        <f>DataFromReport!R4</f>
        <v>2014</v>
      </c>
      <c r="X6" s="11">
        <f>DataFromReport!S4</f>
        <v>2015</v>
      </c>
      <c r="Y6" s="11"/>
      <c r="Z6" s="11"/>
    </row>
    <row r="7" spans="1:26" ht="15">
      <c r="A7" s="11"/>
      <c r="B7" s="11"/>
      <c r="C7" s="11"/>
      <c r="D7" s="11"/>
      <c r="E7" s="11"/>
      <c r="F7" s="11"/>
      <c r="G7" s="11" t="s">
        <v>256</v>
      </c>
      <c r="H7" s="75" t="s">
        <v>52</v>
      </c>
      <c r="I7" s="75" t="s">
        <v>236</v>
      </c>
      <c r="J7" s="75" t="s">
        <v>241</v>
      </c>
      <c r="K7" s="75" t="s">
        <v>242</v>
      </c>
      <c r="L7" s="75" t="s">
        <v>243</v>
      </c>
      <c r="M7" s="75" t="s">
        <v>244</v>
      </c>
      <c r="N7" s="75" t="s">
        <v>245</v>
      </c>
      <c r="O7" s="75" t="s">
        <v>246</v>
      </c>
      <c r="P7" s="75" t="s">
        <v>247</v>
      </c>
      <c r="Q7" s="75" t="s">
        <v>248</v>
      </c>
      <c r="R7" s="75" t="s">
        <v>249</v>
      </c>
      <c r="S7" s="75" t="s">
        <v>250</v>
      </c>
      <c r="T7" s="75" t="s">
        <v>251</v>
      </c>
      <c r="U7" s="75" t="s">
        <v>252</v>
      </c>
      <c r="V7" s="75" t="s">
        <v>253</v>
      </c>
      <c r="W7" s="75" t="s">
        <v>254</v>
      </c>
      <c r="X7" s="75" t="s">
        <v>255</v>
      </c>
      <c r="Y7" s="11"/>
      <c r="Z7" s="11"/>
    </row>
    <row r="8" spans="1:16" ht="15">
      <c r="A8" s="11" t="s">
        <v>234</v>
      </c>
      <c r="B8" s="11"/>
      <c r="C8" s="11"/>
      <c r="D8" s="11"/>
      <c r="E8" s="11"/>
      <c r="F8" s="11"/>
      <c r="G8" t="s">
        <v>237</v>
      </c>
      <c r="H8" s="11" t="s">
        <v>231</v>
      </c>
      <c r="I8" s="11"/>
      <c r="J8" s="11"/>
      <c r="K8" s="11"/>
      <c r="L8" s="11"/>
      <c r="M8" s="11"/>
      <c r="N8" s="11"/>
      <c r="O8" s="11"/>
      <c r="P8" s="11"/>
    </row>
    <row r="9" spans="1:16" ht="15">
      <c r="A9" s="11"/>
      <c r="B9" s="11"/>
      <c r="C9" s="11"/>
      <c r="D9" s="11"/>
      <c r="E9" s="11"/>
      <c r="F9" s="11"/>
      <c r="G9" t="s">
        <v>238</v>
      </c>
      <c r="H9">
        <f>VLOOKUP(H8,Spend,2,FALSE)</f>
        <v>27</v>
      </c>
      <c r="I9" s="11"/>
      <c r="J9" s="11"/>
      <c r="K9" s="11"/>
      <c r="L9" s="11"/>
      <c r="M9" s="11"/>
      <c r="N9" s="11"/>
      <c r="O9" s="11"/>
      <c r="P9" s="11"/>
    </row>
    <row r="10" spans="7:24" ht="12.75">
      <c r="G10" t="s">
        <v>239</v>
      </c>
      <c r="H10">
        <f ca="1">INDIRECT("DataFromReport!"&amp;H$7&amp;$H9)</f>
        <v>66.8</v>
      </c>
      <c r="I10">
        <f ca="1" t="shared" si="0" ref="I10:X10">INDIRECT("DataFromReport!"&amp;I7&amp;$H9)</f>
        <v>68.4</v>
      </c>
      <c r="J10">
        <f ca="1" t="shared" si="0"/>
        <v>69.9</v>
      </c>
      <c r="K10">
        <f ca="1" t="shared" si="0"/>
        <v>76.2</v>
      </c>
      <c r="L10">
        <f ca="1" t="shared" si="0"/>
        <v>80.5</v>
      </c>
      <c r="M10">
        <f ca="1" t="shared" si="0"/>
        <v>85.7</v>
      </c>
      <c r="N10">
        <f ca="1" t="shared" si="0"/>
        <v>91.8</v>
      </c>
      <c r="O10">
        <f ca="1" t="shared" si="0"/>
        <v>98.4</v>
      </c>
      <c r="P10">
        <f ca="1" t="shared" si="0"/>
        <v>105.5</v>
      </c>
      <c r="Q10">
        <f ca="1" t="shared" si="0"/>
        <v>113.3</v>
      </c>
      <c r="R10">
        <f ca="1" t="shared" si="0"/>
        <v>122</v>
      </c>
      <c r="S10">
        <f ca="1" t="shared" si="0"/>
        <v>131.1</v>
      </c>
      <c r="T10">
        <f ca="1" t="shared" si="0"/>
        <v>141</v>
      </c>
      <c r="U10">
        <f ca="1" t="shared" si="0"/>
        <v>151.6</v>
      </c>
      <c r="V10">
        <f ca="1" t="shared" si="0"/>
        <v>162.9</v>
      </c>
      <c r="W10">
        <f ca="1" t="shared" si="0"/>
        <v>175</v>
      </c>
      <c r="X10">
        <f ca="1" t="shared" si="0"/>
        <v>187.9</v>
      </c>
    </row>
    <row r="11" spans="11:16" ht="15">
      <c r="K11" s="11"/>
      <c r="L11" s="11"/>
      <c r="M11" s="11"/>
      <c r="N11" s="11"/>
      <c r="O11" s="11"/>
      <c r="P11" s="11"/>
    </row>
    <row r="12" spans="1:16" ht="15">
      <c r="A12" s="11" t="s">
        <v>235</v>
      </c>
      <c r="B12" s="11"/>
      <c r="C12" s="11"/>
      <c r="D12" s="11"/>
      <c r="E12" s="11"/>
      <c r="F12" s="11"/>
      <c r="H12" s="11" t="s">
        <v>230</v>
      </c>
      <c r="I12" s="11"/>
      <c r="J12" s="11"/>
      <c r="K12" s="11"/>
      <c r="L12" s="11"/>
      <c r="M12" s="11"/>
      <c r="N12" s="11"/>
      <c r="O12" s="11"/>
      <c r="P12" s="11"/>
    </row>
    <row r="13" spans="1:16" ht="15">
      <c r="A13" s="11"/>
      <c r="B13" s="11"/>
      <c r="C13" s="11"/>
      <c r="D13" s="11"/>
      <c r="E13" s="11"/>
      <c r="F13" s="11"/>
      <c r="G13" t="s">
        <v>238</v>
      </c>
      <c r="H13">
        <f>VLOOKUP(H12,Spend,2,FALSE)</f>
        <v>26</v>
      </c>
      <c r="I13" s="11"/>
      <c r="J13" s="11"/>
      <c r="K13" s="11"/>
      <c r="L13" s="11"/>
      <c r="M13" s="11"/>
      <c r="N13" s="11"/>
      <c r="O13" s="11"/>
      <c r="P13" s="11"/>
    </row>
    <row r="14" spans="1:24" ht="15">
      <c r="A14" s="11"/>
      <c r="B14" s="11"/>
      <c r="C14" s="11"/>
      <c r="D14" s="11"/>
      <c r="E14" s="11"/>
      <c r="F14" s="11"/>
      <c r="G14" t="s">
        <v>239</v>
      </c>
      <c r="H14">
        <f ca="1" t="shared" si="1" ref="H14:X14">INDIRECT("DataFromReport!"&amp;H$7&amp;$H13)</f>
        <v>23.4</v>
      </c>
      <c r="I14">
        <f ca="1" t="shared" si="1"/>
        <v>25.6</v>
      </c>
      <c r="J14">
        <f ca="1" t="shared" si="1"/>
        <v>28.8</v>
      </c>
      <c r="K14">
        <f ca="1" t="shared" si="1"/>
        <v>32.5</v>
      </c>
      <c r="L14">
        <f ca="1" t="shared" si="1"/>
        <v>35.6</v>
      </c>
      <c r="M14">
        <f ca="1" t="shared" si="1"/>
        <v>39</v>
      </c>
      <c r="N14">
        <f ca="1" t="shared" si="1"/>
        <v>42</v>
      </c>
      <c r="O14">
        <f ca="1" t="shared" si="1"/>
        <v>45.2</v>
      </c>
      <c r="P14">
        <f ca="1" t="shared" si="1"/>
        <v>48.9</v>
      </c>
      <c r="Q14">
        <f ca="1" t="shared" si="1"/>
        <v>52.6</v>
      </c>
      <c r="R14">
        <f ca="1" t="shared" si="1"/>
        <v>56.4</v>
      </c>
      <c r="S14">
        <f ca="1" t="shared" si="1"/>
        <v>60.2</v>
      </c>
      <c r="T14">
        <f ca="1" t="shared" si="1"/>
        <v>64.1</v>
      </c>
      <c r="U14">
        <f ca="1" t="shared" si="1"/>
        <v>68.1</v>
      </c>
      <c r="V14">
        <f ca="1" t="shared" si="1"/>
        <v>72.3</v>
      </c>
      <c r="W14">
        <f ca="1" t="shared" si="1"/>
        <v>76.6</v>
      </c>
      <c r="X14">
        <f ca="1" t="shared" si="1"/>
        <v>81</v>
      </c>
    </row>
    <row r="15" spans="1:16" ht="15">
      <c r="A15" s="11"/>
      <c r="B15" s="11"/>
      <c r="C15" s="11"/>
      <c r="D15" s="11"/>
      <c r="E15" s="11"/>
      <c r="F15" s="11"/>
      <c r="G15" s="11"/>
      <c r="H15" s="11"/>
      <c r="I15" s="11"/>
      <c r="J15" s="11"/>
      <c r="K15" s="11"/>
      <c r="L15" s="11"/>
      <c r="M15" s="11"/>
      <c r="N15" s="11"/>
      <c r="O15" s="11"/>
      <c r="P15" s="11"/>
    </row>
    <row r="16" spans="1:16" ht="15">
      <c r="A16" s="11"/>
      <c r="B16" s="11"/>
      <c r="C16" s="11"/>
      <c r="D16" s="11"/>
      <c r="E16" s="11"/>
      <c r="F16" s="11"/>
      <c r="G16" s="11"/>
      <c r="H16" s="11"/>
      <c r="I16" s="11"/>
      <c r="J16" s="11"/>
      <c r="K16" s="11"/>
      <c r="L16" s="11"/>
      <c r="M16" s="11"/>
      <c r="N16" s="11"/>
      <c r="O16" s="11"/>
      <c r="P16" s="11"/>
    </row>
    <row r="17" spans="1:16" ht="15">
      <c r="A17" s="11"/>
      <c r="B17" s="11"/>
      <c r="C17" s="11"/>
      <c r="D17" s="11"/>
      <c r="E17" s="11"/>
      <c r="F17" s="11"/>
      <c r="G17" s="11"/>
      <c r="H17" s="11"/>
      <c r="I17" s="11"/>
      <c r="J17" s="11"/>
      <c r="K17" s="11"/>
      <c r="L17" s="11"/>
      <c r="M17" s="11"/>
      <c r="N17" s="11"/>
      <c r="O17" s="11"/>
      <c r="P17" s="11"/>
    </row>
    <row r="18" spans="1:16" ht="15">
      <c r="A18" s="11"/>
      <c r="B18" s="11"/>
      <c r="C18" s="11"/>
      <c r="D18" s="11"/>
      <c r="E18" s="11"/>
      <c r="F18" s="11"/>
      <c r="G18" s="11"/>
      <c r="H18" s="11"/>
      <c r="I18" s="11"/>
      <c r="J18" s="11"/>
      <c r="K18" s="11"/>
      <c r="L18" s="11"/>
      <c r="M18" s="11"/>
      <c r="N18" s="11"/>
      <c r="O18" s="11"/>
      <c r="P18" s="11"/>
    </row>
    <row r="19" spans="1:16" ht="15">
      <c r="A19" s="11"/>
      <c r="B19" s="11"/>
      <c r="C19" s="11"/>
      <c r="D19" s="11"/>
      <c r="E19" s="11"/>
      <c r="F19" s="11"/>
      <c r="G19" s="11"/>
      <c r="H19" s="11"/>
      <c r="I19" s="11"/>
      <c r="J19" s="11"/>
      <c r="K19" s="11"/>
      <c r="L19" s="11"/>
      <c r="M19" s="11"/>
      <c r="N19" s="11"/>
      <c r="O19" s="11"/>
      <c r="P19" s="11"/>
    </row>
    <row r="20" spans="1:16" ht="15">
      <c r="A20" s="11"/>
      <c r="B20" s="11"/>
      <c r="C20" s="11"/>
      <c r="D20" s="11"/>
      <c r="E20" s="11"/>
      <c r="F20" s="11"/>
      <c r="G20" s="11"/>
      <c r="H20" s="11"/>
      <c r="I20" s="11"/>
      <c r="J20" s="11"/>
      <c r="K20" s="11"/>
      <c r="L20" s="11"/>
      <c r="M20" s="11"/>
      <c r="N20" s="11"/>
      <c r="O20" s="11"/>
      <c r="P20" s="11"/>
    </row>
    <row r="21" spans="1:16" ht="15">
      <c r="A21" s="11"/>
      <c r="B21" s="11"/>
      <c r="C21" s="11"/>
      <c r="D21" s="11"/>
      <c r="E21" s="11"/>
      <c r="F21" s="11"/>
      <c r="G21" s="11"/>
      <c r="H21" s="11"/>
      <c r="I21" s="11"/>
      <c r="J21" s="11"/>
      <c r="K21" s="11"/>
      <c r="L21" s="11"/>
      <c r="M21" s="11"/>
      <c r="N21" s="11"/>
      <c r="O21" s="11"/>
      <c r="P21" s="11"/>
    </row>
    <row r="22" spans="1:16" ht="15">
      <c r="A22" s="11"/>
      <c r="B22" s="11"/>
      <c r="C22" s="11"/>
      <c r="D22" s="11"/>
      <c r="E22" s="11"/>
      <c r="F22" s="11"/>
      <c r="G22" s="11"/>
      <c r="H22" s="11"/>
      <c r="I22" s="11"/>
      <c r="J22" s="11"/>
      <c r="K22" s="11"/>
      <c r="L22" s="11"/>
      <c r="M22" s="11"/>
      <c r="N22" s="11"/>
      <c r="O22" s="11"/>
      <c r="P22" s="11"/>
    </row>
    <row r="23" spans="1:16" ht="15">
      <c r="A23" s="11"/>
      <c r="B23" s="11"/>
      <c r="C23" s="11"/>
      <c r="D23" s="11"/>
      <c r="E23" s="11"/>
      <c r="F23" s="11"/>
      <c r="G23" s="11"/>
      <c r="H23" s="11"/>
      <c r="I23" s="11"/>
      <c r="J23" s="11"/>
      <c r="K23" s="11"/>
      <c r="L23" s="11"/>
      <c r="M23" s="11"/>
      <c r="N23" s="11"/>
      <c r="O23" s="11"/>
      <c r="P23" s="11"/>
    </row>
    <row r="24" spans="1:16" ht="15">
      <c r="A24" s="11"/>
      <c r="B24" s="11"/>
      <c r="C24" s="11"/>
      <c r="D24" s="11"/>
      <c r="E24" s="11"/>
      <c r="F24" s="11"/>
      <c r="G24" s="11"/>
      <c r="H24" s="11"/>
      <c r="I24" s="11"/>
      <c r="J24" s="11"/>
      <c r="K24" s="11"/>
      <c r="L24" s="11"/>
      <c r="M24" s="11"/>
      <c r="N24" s="11"/>
      <c r="O24" s="11"/>
      <c r="P24" s="11"/>
    </row>
    <row r="25" spans="1:16" ht="15">
      <c r="A25" s="11"/>
      <c r="B25" s="11"/>
      <c r="C25" s="11"/>
      <c r="D25" s="11"/>
      <c r="E25" s="11"/>
      <c r="F25" s="11"/>
      <c r="G25" s="11"/>
      <c r="H25" s="11"/>
      <c r="I25" s="11"/>
      <c r="J25" s="11"/>
      <c r="K25" s="11"/>
      <c r="L25" s="11"/>
      <c r="M25" s="11"/>
      <c r="N25" s="11"/>
      <c r="O25" s="11"/>
      <c r="P25" s="11"/>
    </row>
    <row r="26" spans="1:16" ht="15">
      <c r="A26" s="11"/>
      <c r="B26" s="11"/>
      <c r="C26" s="11"/>
      <c r="D26" s="11"/>
      <c r="E26" s="11"/>
      <c r="F26" s="11"/>
      <c r="G26" s="11"/>
      <c r="H26" s="11"/>
      <c r="I26" s="11"/>
      <c r="J26" s="11"/>
      <c r="K26" s="11"/>
      <c r="L26" s="11"/>
      <c r="M26" s="11"/>
      <c r="N26" s="11"/>
      <c r="O26" s="11"/>
      <c r="P26" s="11"/>
    </row>
    <row r="27" spans="1:16" ht="15">
      <c r="A27" s="11"/>
      <c r="B27" s="11"/>
      <c r="C27" s="11"/>
      <c r="D27" s="11"/>
      <c r="E27" s="11"/>
      <c r="F27" s="11"/>
      <c r="G27" s="11"/>
      <c r="H27" s="11"/>
      <c r="I27" s="11"/>
      <c r="J27" s="11"/>
      <c r="K27" s="11"/>
      <c r="L27" s="11"/>
      <c r="M27" s="11"/>
      <c r="N27" s="11"/>
      <c r="O27" s="11"/>
      <c r="P27" s="11"/>
    </row>
    <row r="28" spans="1:16" ht="15">
      <c r="A28" s="29"/>
      <c r="C28" s="11"/>
      <c r="D28" s="11"/>
      <c r="E28" s="11"/>
      <c r="F28" s="11"/>
      <c r="G28" s="11"/>
      <c r="H28" s="11"/>
      <c r="I28" s="11"/>
      <c r="J28" s="11"/>
      <c r="K28" s="11"/>
      <c r="L28" s="11"/>
      <c r="M28" s="11"/>
      <c r="N28" s="11"/>
      <c r="O28" s="11"/>
      <c r="P28" s="11"/>
    </row>
    <row r="29" spans="1:16" ht="15">
      <c r="A29" s="11"/>
      <c r="C29" s="11"/>
      <c r="D29" s="11"/>
      <c r="E29" s="11"/>
      <c r="F29" s="11"/>
      <c r="G29" s="11"/>
      <c r="H29" s="11"/>
      <c r="I29" s="11"/>
      <c r="J29" s="11"/>
      <c r="K29" s="11"/>
      <c r="L29" s="11"/>
      <c r="M29" s="11"/>
      <c r="N29" s="11"/>
      <c r="O29" s="11"/>
      <c r="P29" s="11"/>
    </row>
    <row r="30" spans="1:16" ht="15">
      <c r="A30" s="11"/>
      <c r="B30" s="11"/>
      <c r="C30" s="11"/>
      <c r="D30" s="11"/>
      <c r="E30" s="11"/>
      <c r="F30" s="11"/>
      <c r="G30" s="11"/>
      <c r="H30" s="11"/>
      <c r="I30" s="11"/>
      <c r="J30" s="11"/>
      <c r="K30" s="11"/>
      <c r="L30" s="11"/>
      <c r="M30" s="11"/>
      <c r="N30" s="11"/>
      <c r="O30" s="11"/>
      <c r="P30" s="11"/>
    </row>
    <row r="31" spans="1:16" ht="15">
      <c r="A31" s="11"/>
      <c r="B31" s="11"/>
      <c r="C31" s="11"/>
      <c r="D31" s="11"/>
      <c r="E31" s="11"/>
      <c r="F31" s="11"/>
      <c r="G31" s="11"/>
      <c r="H31" s="11"/>
      <c r="I31" s="11"/>
      <c r="J31" s="11"/>
      <c r="K31" s="11"/>
      <c r="L31" s="11"/>
      <c r="M31" s="11"/>
      <c r="N31" s="11"/>
      <c r="O31" s="11"/>
      <c r="P31" s="11"/>
    </row>
    <row r="32" spans="1:16" ht="15">
      <c r="A32" s="11"/>
      <c r="B32" s="11"/>
      <c r="C32" s="11"/>
      <c r="D32" s="11"/>
      <c r="E32" s="11"/>
      <c r="F32" s="11"/>
      <c r="G32" s="11"/>
      <c r="H32" s="11"/>
      <c r="I32" s="11"/>
      <c r="J32" s="11"/>
      <c r="K32" s="11"/>
      <c r="L32" s="11"/>
      <c r="M32" s="11"/>
      <c r="N32" s="11"/>
      <c r="O32" s="11"/>
      <c r="P32" s="11"/>
    </row>
    <row r="33" spans="1:16" ht="15">
      <c r="A33" s="11"/>
      <c r="B33" s="11"/>
      <c r="C33" s="11"/>
      <c r="D33" s="11"/>
      <c r="E33" s="11"/>
      <c r="F33" s="11"/>
      <c r="G33" s="11"/>
      <c r="H33" s="11"/>
      <c r="I33" s="11"/>
      <c r="J33" s="11"/>
      <c r="K33" s="11"/>
      <c r="L33" s="11"/>
      <c r="M33" s="11"/>
      <c r="N33" s="11"/>
      <c r="O33" s="11"/>
      <c r="P33" s="11"/>
    </row>
    <row r="34" spans="1:16" ht="15">
      <c r="A34" s="11"/>
      <c r="B34" s="11"/>
      <c r="C34" s="11"/>
      <c r="D34" s="11"/>
      <c r="E34" s="11"/>
      <c r="F34" s="11"/>
      <c r="G34" s="11"/>
      <c r="H34" s="11"/>
      <c r="I34" s="11"/>
      <c r="J34" s="11"/>
      <c r="K34" s="11"/>
      <c r="L34" s="11"/>
      <c r="M34" s="11"/>
      <c r="N34" s="11"/>
      <c r="O34" s="11"/>
      <c r="P34" s="11"/>
    </row>
  </sheetData>
  <printOptions/>
  <pageMargins left="0" right="0" top="1" bottom="1" header="0.5" footer="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codeName="Sheet15"/>
  <dimension ref="A1:S31"/>
  <sheetViews>
    <sheetView tabSelected="1" workbookViewId="0" topLeftCell="A1">
      <selection activeCell="A3" sqref="A3"/>
    </sheetView>
  </sheetViews>
  <sheetFormatPr defaultColWidth="9.140625" defaultRowHeight="12.75"/>
  <cols>
    <col min="1" max="1" width="39.140625" style="0" bestFit="1" customWidth="1"/>
    <col min="2" max="2" width="4.7109375" style="0" customWidth="1"/>
    <col min="3" max="3" width="9.7109375" style="0" bestFit="1" customWidth="1"/>
    <col min="4" max="13" width="9.7109375" style="0" customWidth="1"/>
    <col min="14" max="19" width="9.7109375" style="0" bestFit="1" customWidth="1"/>
  </cols>
  <sheetData>
    <row r="1" spans="1:5" ht="12.75">
      <c r="A1" t="s">
        <v>207</v>
      </c>
      <c r="E1" s="76" t="s">
        <v>260</v>
      </c>
    </row>
    <row r="2" ht="12.75">
      <c r="A2" t="s">
        <v>208</v>
      </c>
    </row>
    <row r="3" spans="9:19" ht="12.75">
      <c r="I3" t="s">
        <v>209</v>
      </c>
      <c r="J3" t="s">
        <v>209</v>
      </c>
      <c r="K3" t="s">
        <v>209</v>
      </c>
      <c r="L3" t="s">
        <v>209</v>
      </c>
      <c r="M3" t="s">
        <v>209</v>
      </c>
      <c r="N3" t="s">
        <v>209</v>
      </c>
      <c r="O3" t="s">
        <v>209</v>
      </c>
      <c r="P3" t="s">
        <v>209</v>
      </c>
      <c r="Q3" t="s">
        <v>209</v>
      </c>
      <c r="R3" t="s">
        <v>209</v>
      </c>
      <c r="S3" t="s">
        <v>209</v>
      </c>
    </row>
    <row r="4" spans="1:19" ht="12.75">
      <c r="A4" t="s">
        <v>259</v>
      </c>
      <c r="B4">
        <v>4</v>
      </c>
      <c r="C4">
        <v>1999</v>
      </c>
      <c r="D4">
        <v>2000</v>
      </c>
      <c r="E4">
        <v>2001</v>
      </c>
      <c r="F4">
        <v>2002</v>
      </c>
      <c r="G4">
        <v>2003</v>
      </c>
      <c r="H4">
        <v>2004</v>
      </c>
      <c r="I4">
        <v>2005</v>
      </c>
      <c r="J4">
        <v>2006</v>
      </c>
      <c r="K4">
        <v>2007</v>
      </c>
      <c r="L4">
        <v>2008</v>
      </c>
      <c r="M4">
        <v>2009</v>
      </c>
      <c r="N4">
        <v>2010</v>
      </c>
      <c r="O4">
        <v>2011</v>
      </c>
      <c r="P4">
        <v>2012</v>
      </c>
      <c r="Q4">
        <v>2013</v>
      </c>
      <c r="R4">
        <v>2014</v>
      </c>
      <c r="S4">
        <v>2015</v>
      </c>
    </row>
    <row r="5" spans="1:19" ht="12.75">
      <c r="A5" t="s">
        <v>210</v>
      </c>
      <c r="B5">
        <v>5</v>
      </c>
      <c r="C5" s="74">
        <v>1270.3</v>
      </c>
      <c r="D5" s="74">
        <v>1358.5</v>
      </c>
      <c r="E5" s="74">
        <v>1474.2</v>
      </c>
      <c r="F5" s="74">
        <v>1607.9</v>
      </c>
      <c r="G5" s="74">
        <v>1740.6</v>
      </c>
      <c r="H5" s="74">
        <v>1877.6</v>
      </c>
      <c r="I5" s="74">
        <v>2016</v>
      </c>
      <c r="J5" s="74">
        <v>2169.5</v>
      </c>
      <c r="K5" s="74">
        <v>2325.7</v>
      </c>
      <c r="L5" s="74">
        <v>2504.7</v>
      </c>
      <c r="M5" s="74">
        <v>2696.2</v>
      </c>
      <c r="N5" s="74">
        <v>2887.3</v>
      </c>
      <c r="O5" s="74">
        <v>3086.7</v>
      </c>
      <c r="P5" s="74">
        <v>3307</v>
      </c>
      <c r="Q5" s="74">
        <v>3543.3</v>
      </c>
      <c r="R5" s="74">
        <v>3787.2</v>
      </c>
      <c r="S5" s="74">
        <v>4043.6</v>
      </c>
    </row>
    <row r="6" spans="1:19" ht="12.75">
      <c r="A6" t="s">
        <v>211</v>
      </c>
      <c r="B6">
        <v>6</v>
      </c>
      <c r="C6" s="74">
        <v>1180</v>
      </c>
      <c r="D6" s="74">
        <v>1264.5</v>
      </c>
      <c r="E6" s="74">
        <v>1375.5</v>
      </c>
      <c r="F6" s="74">
        <v>1499.2</v>
      </c>
      <c r="G6" s="74">
        <v>1624.5</v>
      </c>
      <c r="H6" s="74">
        <v>1753</v>
      </c>
      <c r="I6" s="74">
        <v>1882.2</v>
      </c>
      <c r="J6" s="74">
        <v>2026</v>
      </c>
      <c r="K6" s="74">
        <v>2171.3</v>
      </c>
      <c r="L6" s="74">
        <v>2338.8</v>
      </c>
      <c r="M6" s="74">
        <v>2517.8</v>
      </c>
      <c r="N6" s="74">
        <v>2696</v>
      </c>
      <c r="O6" s="74">
        <v>2881.6</v>
      </c>
      <c r="P6" s="74">
        <v>3087.3</v>
      </c>
      <c r="Q6" s="74">
        <v>3308.2</v>
      </c>
      <c r="R6" s="74">
        <v>3535.7</v>
      </c>
      <c r="S6" s="74">
        <v>3774.8</v>
      </c>
    </row>
    <row r="7" spans="1:19" ht="12.75">
      <c r="A7" t="s">
        <v>212</v>
      </c>
      <c r="B7">
        <v>7</v>
      </c>
      <c r="C7" s="74">
        <v>1068.3</v>
      </c>
      <c r="D7" s="74">
        <v>1139.9</v>
      </c>
      <c r="E7" s="74">
        <v>1239.1</v>
      </c>
      <c r="F7" s="74">
        <v>1341.4</v>
      </c>
      <c r="G7" s="74">
        <v>1445.7</v>
      </c>
      <c r="H7" s="74">
        <v>1560.2</v>
      </c>
      <c r="I7" s="74">
        <v>1677.8</v>
      </c>
      <c r="J7" s="74">
        <v>1801.9</v>
      </c>
      <c r="K7" s="74">
        <v>1928.7</v>
      </c>
      <c r="L7" s="74">
        <v>2073.4</v>
      </c>
      <c r="M7" s="74">
        <v>2225.9</v>
      </c>
      <c r="N7" s="74">
        <v>2386.9</v>
      </c>
      <c r="O7" s="74">
        <v>2555.2</v>
      </c>
      <c r="P7" s="74">
        <v>2735.1</v>
      </c>
      <c r="Q7" s="74">
        <v>2926.3</v>
      </c>
      <c r="R7" s="74">
        <v>3127.3</v>
      </c>
      <c r="S7" s="74">
        <v>3342.1</v>
      </c>
    </row>
    <row r="8" spans="1:19" ht="12.75">
      <c r="A8" t="s">
        <v>213</v>
      </c>
      <c r="B8">
        <v>8</v>
      </c>
      <c r="C8" s="74">
        <v>395</v>
      </c>
      <c r="D8" s="74">
        <v>417</v>
      </c>
      <c r="E8" s="74">
        <v>451.4</v>
      </c>
      <c r="F8" s="74">
        <v>488.6</v>
      </c>
      <c r="G8" s="74">
        <v>525.5</v>
      </c>
      <c r="H8" s="74">
        <v>570.8</v>
      </c>
      <c r="I8" s="74">
        <v>616.1</v>
      </c>
      <c r="J8" s="74">
        <v>662.5</v>
      </c>
      <c r="K8" s="74">
        <v>709.1</v>
      </c>
      <c r="L8" s="74">
        <v>763.2</v>
      </c>
      <c r="M8" s="74">
        <v>821</v>
      </c>
      <c r="N8" s="74">
        <v>882.4</v>
      </c>
      <c r="O8" s="74">
        <v>946.5</v>
      </c>
      <c r="P8" s="74">
        <v>1012.9</v>
      </c>
      <c r="Q8" s="74">
        <v>1081.6</v>
      </c>
      <c r="R8" s="74">
        <v>1153.7</v>
      </c>
      <c r="S8" s="74">
        <v>1230.9</v>
      </c>
    </row>
    <row r="9" spans="1:19" ht="12.75">
      <c r="A9" t="s">
        <v>214</v>
      </c>
      <c r="B9">
        <v>9</v>
      </c>
      <c r="C9" s="74">
        <v>397.9</v>
      </c>
      <c r="D9" s="74">
        <v>426.7</v>
      </c>
      <c r="E9" s="74">
        <v>465.4</v>
      </c>
      <c r="F9" s="74">
        <v>503.2</v>
      </c>
      <c r="G9" s="74">
        <v>543.3</v>
      </c>
      <c r="H9" s="74">
        <v>587.4</v>
      </c>
      <c r="I9" s="74">
        <v>631.3</v>
      </c>
      <c r="J9" s="74">
        <v>680</v>
      </c>
      <c r="K9" s="74">
        <v>729.6</v>
      </c>
      <c r="L9" s="74">
        <v>785.8</v>
      </c>
      <c r="M9" s="74">
        <v>843.6</v>
      </c>
      <c r="N9" s="74">
        <v>903.4</v>
      </c>
      <c r="O9" s="74">
        <v>964.9</v>
      </c>
      <c r="P9" s="74">
        <v>1032.6</v>
      </c>
      <c r="Q9" s="74">
        <v>1105.4</v>
      </c>
      <c r="R9" s="74">
        <v>1181.1</v>
      </c>
      <c r="S9" s="74">
        <v>1261.4</v>
      </c>
    </row>
    <row r="10" spans="1:19" ht="12.75">
      <c r="A10" t="s">
        <v>215</v>
      </c>
      <c r="B10">
        <v>10</v>
      </c>
      <c r="C10" s="74">
        <v>269.6</v>
      </c>
      <c r="D10" s="74">
        <v>288.6</v>
      </c>
      <c r="E10" s="74">
        <v>313.1</v>
      </c>
      <c r="F10" s="74">
        <v>337.9</v>
      </c>
      <c r="G10" s="74">
        <v>367</v>
      </c>
      <c r="H10" s="74">
        <v>399.9</v>
      </c>
      <c r="I10" s="74">
        <v>429.9</v>
      </c>
      <c r="J10" s="74">
        <v>463.3</v>
      </c>
      <c r="K10" s="74">
        <v>496.5</v>
      </c>
      <c r="L10" s="74">
        <v>533.8</v>
      </c>
      <c r="M10" s="74">
        <v>571.7</v>
      </c>
      <c r="N10" s="74">
        <v>610.7</v>
      </c>
      <c r="O10" s="74">
        <v>650.6</v>
      </c>
      <c r="P10" s="74">
        <v>695.5</v>
      </c>
      <c r="Q10" s="74">
        <v>744.6</v>
      </c>
      <c r="R10" s="74">
        <v>795.5</v>
      </c>
      <c r="S10" s="74">
        <v>849.8</v>
      </c>
    </row>
    <row r="11" spans="1:19" ht="12.75">
      <c r="A11" t="s">
        <v>216</v>
      </c>
      <c r="B11">
        <v>11</v>
      </c>
      <c r="C11" s="74">
        <v>37.1</v>
      </c>
      <c r="D11" s="74">
        <v>39.1</v>
      </c>
      <c r="E11" s="74">
        <v>42.8</v>
      </c>
      <c r="F11" s="74">
        <v>45.7</v>
      </c>
      <c r="G11" s="74">
        <v>49.1</v>
      </c>
      <c r="H11" s="74">
        <v>52.7</v>
      </c>
      <c r="I11" s="74">
        <v>55.8</v>
      </c>
      <c r="J11" s="74">
        <v>59.7</v>
      </c>
      <c r="K11" s="74">
        <v>64</v>
      </c>
      <c r="L11" s="74">
        <v>68.7</v>
      </c>
      <c r="M11" s="74">
        <v>73.5</v>
      </c>
      <c r="N11" s="74">
        <v>78.5</v>
      </c>
      <c r="O11" s="74">
        <v>83.9</v>
      </c>
      <c r="P11" s="74">
        <v>89.7</v>
      </c>
      <c r="Q11" s="74">
        <v>95.9</v>
      </c>
      <c r="R11" s="74">
        <v>102.5</v>
      </c>
      <c r="S11" s="74">
        <v>109.4</v>
      </c>
    </row>
    <row r="12" spans="1:19" ht="12.75">
      <c r="A12" t="s">
        <v>217</v>
      </c>
      <c r="B12">
        <v>12</v>
      </c>
      <c r="C12" s="74">
        <v>57.1</v>
      </c>
      <c r="D12" s="74">
        <v>62</v>
      </c>
      <c r="E12" s="74">
        <v>67.5</v>
      </c>
      <c r="F12" s="74">
        <v>73.3</v>
      </c>
      <c r="G12" s="74">
        <v>76.9</v>
      </c>
      <c r="H12" s="74">
        <v>81.5</v>
      </c>
      <c r="I12" s="74">
        <v>87.4</v>
      </c>
      <c r="J12" s="74">
        <v>94.3</v>
      </c>
      <c r="K12" s="74">
        <v>101.3</v>
      </c>
      <c r="L12" s="74">
        <v>109</v>
      </c>
      <c r="M12" s="74">
        <v>116.9</v>
      </c>
      <c r="N12" s="74">
        <v>124.9</v>
      </c>
      <c r="O12" s="74">
        <v>133.2</v>
      </c>
      <c r="P12" s="74">
        <v>141.7</v>
      </c>
      <c r="Q12" s="74">
        <v>150.1</v>
      </c>
      <c r="R12" s="74">
        <v>158.6</v>
      </c>
      <c r="S12" s="74">
        <v>167.3</v>
      </c>
    </row>
    <row r="13" spans="1:19" ht="12.75">
      <c r="A13" t="s">
        <v>218</v>
      </c>
      <c r="B13">
        <v>13</v>
      </c>
      <c r="C13" s="74">
        <v>34</v>
      </c>
      <c r="D13" s="74">
        <v>37.1</v>
      </c>
      <c r="E13" s="74">
        <v>41.9</v>
      </c>
      <c r="F13" s="74">
        <v>46.3</v>
      </c>
      <c r="G13" s="74">
        <v>50.4</v>
      </c>
      <c r="H13" s="74">
        <v>53.3</v>
      </c>
      <c r="I13" s="74">
        <v>58.1</v>
      </c>
      <c r="J13" s="74">
        <v>62.7</v>
      </c>
      <c r="K13" s="74">
        <v>67.8</v>
      </c>
      <c r="L13" s="74">
        <v>74.3</v>
      </c>
      <c r="M13" s="74">
        <v>81.5</v>
      </c>
      <c r="N13" s="74">
        <v>89.2</v>
      </c>
      <c r="O13" s="74">
        <v>97.3</v>
      </c>
      <c r="P13" s="74">
        <v>105.8</v>
      </c>
      <c r="Q13" s="74">
        <v>114.8</v>
      </c>
      <c r="R13" s="74">
        <v>124.5</v>
      </c>
      <c r="S13" s="74">
        <v>134.8</v>
      </c>
    </row>
    <row r="14" spans="1:19" ht="12.75">
      <c r="A14" t="s">
        <v>219</v>
      </c>
      <c r="B14">
        <v>14</v>
      </c>
      <c r="C14" s="74">
        <v>122.1</v>
      </c>
      <c r="D14" s="74">
        <v>125.8</v>
      </c>
      <c r="E14" s="74">
        <v>133.8</v>
      </c>
      <c r="F14" s="74">
        <v>140</v>
      </c>
      <c r="G14" s="74">
        <v>148.6</v>
      </c>
      <c r="H14" s="74">
        <v>158.4</v>
      </c>
      <c r="I14" s="74">
        <v>170.6</v>
      </c>
      <c r="J14" s="74">
        <v>181.5</v>
      </c>
      <c r="K14" s="74">
        <v>192.2</v>
      </c>
      <c r="L14" s="74">
        <v>204.7</v>
      </c>
      <c r="M14" s="74">
        <v>218.3</v>
      </c>
      <c r="N14" s="74">
        <v>232.8</v>
      </c>
      <c r="O14" s="74">
        <v>248.1</v>
      </c>
      <c r="P14" s="74">
        <v>264.5</v>
      </c>
      <c r="Q14" s="74">
        <v>281.9</v>
      </c>
      <c r="R14" s="74">
        <v>300.5</v>
      </c>
      <c r="S14" s="74">
        <v>320.5</v>
      </c>
    </row>
    <row r="15" spans="1:19" ht="12.75">
      <c r="A15" t="s">
        <v>220</v>
      </c>
      <c r="B15">
        <v>15</v>
      </c>
      <c r="C15" s="74">
        <v>31.6</v>
      </c>
      <c r="D15" s="74">
        <v>30.6</v>
      </c>
      <c r="E15" s="74">
        <v>32.2</v>
      </c>
      <c r="F15" s="74">
        <v>34.3</v>
      </c>
      <c r="G15" s="74">
        <v>38.1</v>
      </c>
      <c r="H15" s="74">
        <v>43.2</v>
      </c>
      <c r="I15" s="74">
        <v>48.9</v>
      </c>
      <c r="J15" s="74">
        <v>53.1</v>
      </c>
      <c r="K15" s="74">
        <v>57.3</v>
      </c>
      <c r="L15" s="74">
        <v>62.1</v>
      </c>
      <c r="M15" s="74">
        <v>67</v>
      </c>
      <c r="N15" s="74">
        <v>72.3</v>
      </c>
      <c r="O15" s="74">
        <v>77.9</v>
      </c>
      <c r="P15" s="74">
        <v>83.8</v>
      </c>
      <c r="Q15" s="74">
        <v>90</v>
      </c>
      <c r="R15" s="74">
        <v>96.6</v>
      </c>
      <c r="S15" s="74">
        <v>103.7</v>
      </c>
    </row>
    <row r="16" spans="1:19" ht="12.75">
      <c r="A16" t="s">
        <v>221</v>
      </c>
      <c r="B16">
        <v>16</v>
      </c>
      <c r="C16" s="74">
        <v>90.5</v>
      </c>
      <c r="D16" s="74">
        <v>95.3</v>
      </c>
      <c r="E16" s="74">
        <v>101.5</v>
      </c>
      <c r="F16" s="74">
        <v>105.7</v>
      </c>
      <c r="G16" s="74">
        <v>110.4</v>
      </c>
      <c r="H16" s="74">
        <v>115.2</v>
      </c>
      <c r="I16" s="74">
        <v>121.7</v>
      </c>
      <c r="J16" s="74">
        <v>128.4</v>
      </c>
      <c r="K16" s="74">
        <v>134.8</v>
      </c>
      <c r="L16" s="74">
        <v>142.7</v>
      </c>
      <c r="M16" s="74">
        <v>151.2</v>
      </c>
      <c r="N16" s="74">
        <v>160.5</v>
      </c>
      <c r="O16" s="74">
        <v>170.3</v>
      </c>
      <c r="P16" s="74">
        <v>180.7</v>
      </c>
      <c r="Q16" s="74">
        <v>191.9</v>
      </c>
      <c r="R16" s="74">
        <v>203.9</v>
      </c>
      <c r="S16" s="74">
        <v>216.8</v>
      </c>
    </row>
    <row r="17" spans="1:19" ht="12.75">
      <c r="A17" t="s">
        <v>222</v>
      </c>
      <c r="B17">
        <v>17</v>
      </c>
      <c r="C17" s="74">
        <v>153.4</v>
      </c>
      <c r="D17" s="74">
        <v>170.3</v>
      </c>
      <c r="E17" s="74">
        <v>188.5</v>
      </c>
      <c r="F17" s="74">
        <v>209.5</v>
      </c>
      <c r="G17" s="74">
        <v>228.3</v>
      </c>
      <c r="H17" s="74">
        <v>243.7</v>
      </c>
      <c r="I17" s="74">
        <v>259.8</v>
      </c>
      <c r="J17" s="74">
        <v>277.9</v>
      </c>
      <c r="K17" s="74">
        <v>297.8</v>
      </c>
      <c r="L17" s="74">
        <v>319.7</v>
      </c>
      <c r="M17" s="74">
        <v>343</v>
      </c>
      <c r="N17" s="74">
        <v>368.4</v>
      </c>
      <c r="O17" s="74">
        <v>395.7</v>
      </c>
      <c r="P17" s="74">
        <v>425.2</v>
      </c>
      <c r="Q17" s="74">
        <v>457.4</v>
      </c>
      <c r="R17" s="74">
        <v>491.9</v>
      </c>
      <c r="S17" s="74">
        <v>529.3</v>
      </c>
    </row>
    <row r="18" spans="1:19" ht="12.75">
      <c r="A18" t="s">
        <v>223</v>
      </c>
      <c r="B18">
        <v>18</v>
      </c>
      <c r="C18" s="74">
        <v>104.7</v>
      </c>
      <c r="D18" s="74">
        <v>120.8</v>
      </c>
      <c r="E18" s="74">
        <v>138.6</v>
      </c>
      <c r="F18" s="74">
        <v>157.9</v>
      </c>
      <c r="G18" s="74">
        <v>174.1</v>
      </c>
      <c r="H18" s="74">
        <v>188.5</v>
      </c>
      <c r="I18" s="74">
        <v>203.5</v>
      </c>
      <c r="J18" s="74">
        <v>219.2</v>
      </c>
      <c r="K18" s="74">
        <v>236.8</v>
      </c>
      <c r="L18" s="74">
        <v>255.8</v>
      </c>
      <c r="M18" s="74">
        <v>276.6</v>
      </c>
      <c r="N18" s="74">
        <v>299.2</v>
      </c>
      <c r="O18" s="74">
        <v>323.8</v>
      </c>
      <c r="P18" s="74">
        <v>350.5</v>
      </c>
      <c r="Q18" s="74">
        <v>379.9</v>
      </c>
      <c r="R18" s="74">
        <v>411.7</v>
      </c>
      <c r="S18" s="74">
        <v>446.2</v>
      </c>
    </row>
    <row r="19" spans="1:19" ht="12.75">
      <c r="A19" t="s">
        <v>224</v>
      </c>
      <c r="B19">
        <v>19</v>
      </c>
      <c r="C19" s="74">
        <v>48.8</v>
      </c>
      <c r="D19" s="74">
        <v>49.5</v>
      </c>
      <c r="E19" s="74">
        <v>49.9</v>
      </c>
      <c r="F19" s="74">
        <v>51.6</v>
      </c>
      <c r="G19" s="74">
        <v>54.2</v>
      </c>
      <c r="H19" s="74">
        <v>55.2</v>
      </c>
      <c r="I19" s="74">
        <v>56.3</v>
      </c>
      <c r="J19" s="74">
        <v>58.7</v>
      </c>
      <c r="K19" s="74">
        <v>61.1</v>
      </c>
      <c r="L19" s="74">
        <v>63.9</v>
      </c>
      <c r="M19" s="74">
        <v>66.4</v>
      </c>
      <c r="N19" s="74">
        <v>69.1</v>
      </c>
      <c r="O19" s="74">
        <v>71.9</v>
      </c>
      <c r="P19" s="74">
        <v>74.7</v>
      </c>
      <c r="Q19" s="74">
        <v>77.5</v>
      </c>
      <c r="R19" s="74">
        <v>80.3</v>
      </c>
      <c r="S19" s="74">
        <v>83.1</v>
      </c>
    </row>
    <row r="20" spans="1:19" ht="12.75">
      <c r="A20" t="s">
        <v>225</v>
      </c>
      <c r="B20">
        <v>20</v>
      </c>
      <c r="C20" s="74">
        <v>19</v>
      </c>
      <c r="D20" s="74">
        <v>19.3</v>
      </c>
      <c r="E20" s="74">
        <v>19.6</v>
      </c>
      <c r="F20" s="74">
        <v>20.8</v>
      </c>
      <c r="G20" s="74">
        <v>22.1</v>
      </c>
      <c r="H20" s="74">
        <v>23</v>
      </c>
      <c r="I20" s="74">
        <v>23.7</v>
      </c>
      <c r="J20" s="74">
        <v>24.9</v>
      </c>
      <c r="K20" s="74">
        <v>26</v>
      </c>
      <c r="L20" s="74">
        <v>27.3</v>
      </c>
      <c r="M20" s="74">
        <v>28.2</v>
      </c>
      <c r="N20" s="74">
        <v>29.5</v>
      </c>
      <c r="O20" s="74">
        <v>30.8</v>
      </c>
      <c r="P20" s="74">
        <v>32.1</v>
      </c>
      <c r="Q20" s="74">
        <v>33.5</v>
      </c>
      <c r="R20" s="74">
        <v>34.8</v>
      </c>
      <c r="S20" s="74">
        <v>36.2</v>
      </c>
    </row>
    <row r="21" spans="1:19" ht="12.75">
      <c r="A21" t="s">
        <v>226</v>
      </c>
      <c r="B21">
        <v>21</v>
      </c>
      <c r="C21" s="74">
        <v>29.8</v>
      </c>
      <c r="D21" s="74">
        <v>30.2</v>
      </c>
      <c r="E21" s="74">
        <v>30.3</v>
      </c>
      <c r="F21" s="74">
        <v>30.9</v>
      </c>
      <c r="G21" s="74">
        <v>32.1</v>
      </c>
      <c r="H21" s="74">
        <v>32.3</v>
      </c>
      <c r="I21" s="74">
        <v>32.6</v>
      </c>
      <c r="J21" s="74">
        <v>33.8</v>
      </c>
      <c r="K21" s="74">
        <v>35.1</v>
      </c>
      <c r="L21" s="74">
        <v>36.6</v>
      </c>
      <c r="M21" s="74">
        <v>38.2</v>
      </c>
      <c r="N21" s="74">
        <v>39.6</v>
      </c>
      <c r="O21" s="74">
        <v>41.1</v>
      </c>
      <c r="P21" s="74">
        <v>42.6</v>
      </c>
      <c r="Q21" s="74">
        <v>44</v>
      </c>
      <c r="R21" s="74">
        <v>45.5</v>
      </c>
      <c r="S21" s="74">
        <v>46.9</v>
      </c>
    </row>
    <row r="22" spans="1:19" ht="12.75">
      <c r="A22" t="s">
        <v>258</v>
      </c>
      <c r="B22">
        <v>22</v>
      </c>
      <c r="C22" s="74"/>
      <c r="D22" s="74"/>
      <c r="E22" s="74"/>
      <c r="F22" s="74"/>
      <c r="G22" s="74"/>
      <c r="H22" s="74"/>
      <c r="I22" s="74"/>
      <c r="J22" s="74"/>
      <c r="K22" s="74"/>
      <c r="L22" s="74"/>
      <c r="M22" s="74"/>
      <c r="N22" s="74"/>
      <c r="O22" s="74"/>
      <c r="P22" s="74"/>
      <c r="Q22" s="74"/>
      <c r="R22" s="74"/>
      <c r="S22" s="74"/>
    </row>
    <row r="23" spans="1:19" ht="12.75">
      <c r="A23" t="s">
        <v>227</v>
      </c>
      <c r="B23">
        <v>23</v>
      </c>
      <c r="C23" s="74">
        <v>70.9</v>
      </c>
      <c r="D23" s="74">
        <v>81.2</v>
      </c>
      <c r="E23" s="74">
        <v>89.6</v>
      </c>
      <c r="F23" s="74">
        <v>106.1</v>
      </c>
      <c r="G23" s="74">
        <v>124.9</v>
      </c>
      <c r="H23" s="74">
        <v>136.7</v>
      </c>
      <c r="I23" s="74">
        <v>142.4</v>
      </c>
      <c r="J23" s="74">
        <v>157.1</v>
      </c>
      <c r="K23" s="74">
        <v>170.3</v>
      </c>
      <c r="L23" s="74">
        <v>187.4</v>
      </c>
      <c r="M23" s="74">
        <v>207.8</v>
      </c>
      <c r="N23" s="74">
        <v>218.5</v>
      </c>
      <c r="O23" s="74">
        <v>228.7</v>
      </c>
      <c r="P23" s="74">
        <v>246.9</v>
      </c>
      <c r="Q23" s="74">
        <v>268.7</v>
      </c>
      <c r="R23" s="74">
        <v>286.7</v>
      </c>
      <c r="S23" s="74">
        <v>301.8</v>
      </c>
    </row>
    <row r="24" spans="1:19" ht="12.75">
      <c r="A24" t="s">
        <v>228</v>
      </c>
      <c r="B24">
        <v>24</v>
      </c>
      <c r="C24" s="74">
        <v>40.7</v>
      </c>
      <c r="D24" s="74">
        <v>43.4</v>
      </c>
      <c r="E24" s="74">
        <v>46.8</v>
      </c>
      <c r="F24" s="74">
        <v>51.7</v>
      </c>
      <c r="G24" s="74">
        <v>54</v>
      </c>
      <c r="H24" s="74">
        <v>56.1</v>
      </c>
      <c r="I24" s="74">
        <v>62</v>
      </c>
      <c r="J24" s="74">
        <v>67</v>
      </c>
      <c r="K24" s="74">
        <v>72.3</v>
      </c>
      <c r="L24" s="74">
        <v>78</v>
      </c>
      <c r="M24" s="74">
        <v>84.1</v>
      </c>
      <c r="N24" s="74">
        <v>90.7</v>
      </c>
      <c r="O24" s="74">
        <v>97.7</v>
      </c>
      <c r="P24" s="74">
        <v>105.2</v>
      </c>
      <c r="Q24" s="74">
        <v>113.2</v>
      </c>
      <c r="R24" s="74">
        <v>121.7</v>
      </c>
      <c r="S24" s="74">
        <v>130.9</v>
      </c>
    </row>
    <row r="25" spans="1:19" ht="12.75">
      <c r="A25" t="s">
        <v>229</v>
      </c>
      <c r="B25">
        <v>25</v>
      </c>
      <c r="C25" s="74">
        <v>90.3</v>
      </c>
      <c r="D25" s="74">
        <v>94</v>
      </c>
      <c r="E25" s="74">
        <v>98.7</v>
      </c>
      <c r="F25" s="74">
        <v>108.8</v>
      </c>
      <c r="G25" s="74">
        <v>116.1</v>
      </c>
      <c r="H25" s="74">
        <v>124.6</v>
      </c>
      <c r="I25" s="74">
        <v>133.8</v>
      </c>
      <c r="J25" s="74">
        <v>143.6</v>
      </c>
      <c r="K25" s="74">
        <v>154.4</v>
      </c>
      <c r="L25" s="74">
        <v>165.9</v>
      </c>
      <c r="M25" s="74">
        <v>178.4</v>
      </c>
      <c r="N25" s="74">
        <v>191.3</v>
      </c>
      <c r="O25" s="74">
        <v>205.1</v>
      </c>
      <c r="P25" s="74">
        <v>219.7</v>
      </c>
      <c r="Q25" s="74">
        <v>235.2</v>
      </c>
      <c r="R25" s="74">
        <v>251.5</v>
      </c>
      <c r="S25" s="74">
        <v>268.9</v>
      </c>
    </row>
    <row r="26" spans="1:19" ht="12.75">
      <c r="A26" t="s">
        <v>230</v>
      </c>
      <c r="B26">
        <v>26</v>
      </c>
      <c r="C26" s="74">
        <v>23.4</v>
      </c>
      <c r="D26" s="74">
        <v>25.6</v>
      </c>
      <c r="E26" s="74">
        <v>28.8</v>
      </c>
      <c r="F26" s="74">
        <v>32.5</v>
      </c>
      <c r="G26" s="74">
        <v>35.6</v>
      </c>
      <c r="H26" s="74">
        <v>39</v>
      </c>
      <c r="I26" s="74">
        <v>42</v>
      </c>
      <c r="J26" s="74">
        <v>45.2</v>
      </c>
      <c r="K26" s="74">
        <v>48.9</v>
      </c>
      <c r="L26" s="74">
        <v>52.6</v>
      </c>
      <c r="M26" s="74">
        <v>56.4</v>
      </c>
      <c r="N26" s="74">
        <v>60.2</v>
      </c>
      <c r="O26" s="74">
        <v>64.1</v>
      </c>
      <c r="P26" s="74">
        <v>68.1</v>
      </c>
      <c r="Q26" s="74">
        <v>72.3</v>
      </c>
      <c r="R26" s="74">
        <v>76.6</v>
      </c>
      <c r="S26" s="74">
        <v>81</v>
      </c>
    </row>
    <row r="27" spans="1:19" ht="12.75">
      <c r="A27" t="s">
        <v>231</v>
      </c>
      <c r="B27">
        <v>27</v>
      </c>
      <c r="C27" s="74">
        <v>66.8</v>
      </c>
      <c r="D27" s="74">
        <v>68.4</v>
      </c>
      <c r="E27" s="74">
        <v>69.9</v>
      </c>
      <c r="F27" s="74">
        <v>76.2</v>
      </c>
      <c r="G27" s="74">
        <v>80.5</v>
      </c>
      <c r="H27" s="74">
        <v>85.7</v>
      </c>
      <c r="I27" s="74">
        <v>91.8</v>
      </c>
      <c r="J27" s="74">
        <v>98.4</v>
      </c>
      <c r="K27" s="74">
        <v>105.5</v>
      </c>
      <c r="L27" s="74">
        <v>113.3</v>
      </c>
      <c r="M27" s="74">
        <v>122</v>
      </c>
      <c r="N27" s="74">
        <v>131.1</v>
      </c>
      <c r="O27" s="74">
        <v>141</v>
      </c>
      <c r="P27" s="74">
        <v>151.6</v>
      </c>
      <c r="Q27" s="74">
        <v>162.9</v>
      </c>
      <c r="R27" s="74">
        <v>175</v>
      </c>
      <c r="S27" s="74">
        <v>187.9</v>
      </c>
    </row>
    <row r="31" spans="1:19" ht="12.75">
      <c r="A31">
        <v>1</v>
      </c>
      <c r="C31">
        <f>A31+1</f>
        <v>2</v>
      </c>
      <c r="D31">
        <f aca="true" t="shared" si="0" ref="D31:S31">C31+1</f>
        <v>3</v>
      </c>
      <c r="E31">
        <f t="shared" si="0"/>
        <v>4</v>
      </c>
      <c r="F31">
        <f t="shared" si="0"/>
        <v>5</v>
      </c>
      <c r="G31">
        <f t="shared" si="0"/>
        <v>6</v>
      </c>
      <c r="H31">
        <f t="shared" si="0"/>
        <v>7</v>
      </c>
      <c r="I31">
        <f t="shared" si="0"/>
        <v>8</v>
      </c>
      <c r="J31">
        <f t="shared" si="0"/>
        <v>9</v>
      </c>
      <c r="K31">
        <f t="shared" si="0"/>
        <v>10</v>
      </c>
      <c r="L31">
        <f t="shared" si="0"/>
        <v>11</v>
      </c>
      <c r="M31">
        <f t="shared" si="0"/>
        <v>12</v>
      </c>
      <c r="N31">
        <f t="shared" si="0"/>
        <v>13</v>
      </c>
      <c r="O31">
        <f t="shared" si="0"/>
        <v>14</v>
      </c>
      <c r="P31">
        <f t="shared" si="0"/>
        <v>15</v>
      </c>
      <c r="Q31">
        <f t="shared" si="0"/>
        <v>16</v>
      </c>
      <c r="R31">
        <f t="shared" si="0"/>
        <v>17</v>
      </c>
      <c r="S31">
        <f t="shared" si="0"/>
        <v>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33"/>
  <sheetViews>
    <sheetView workbookViewId="0" topLeftCell="A1">
      <selection activeCell="I1" sqref="I1"/>
    </sheetView>
  </sheetViews>
  <sheetFormatPr defaultColWidth="9.140625" defaultRowHeight="12.75"/>
  <sheetData>
    <row r="1" ht="18">
      <c r="A1" s="4" t="s">
        <v>110</v>
      </c>
    </row>
    <row r="2" ht="18">
      <c r="A2" s="4" t="s">
        <v>109</v>
      </c>
    </row>
    <row r="3" ht="15">
      <c r="A3" s="11" t="s">
        <v>25</v>
      </c>
    </row>
    <row r="4" ht="15">
      <c r="A4" s="11" t="s">
        <v>171</v>
      </c>
    </row>
    <row r="5" ht="15">
      <c r="A5" s="11" t="s">
        <v>170</v>
      </c>
    </row>
    <row r="6" ht="15">
      <c r="A6" s="11" t="s">
        <v>3</v>
      </c>
    </row>
    <row r="7" ht="15">
      <c r="A7" s="11"/>
    </row>
    <row r="14" ht="18">
      <c r="A14" s="5" t="s">
        <v>4</v>
      </c>
    </row>
    <row r="15" spans="1:4" ht="15">
      <c r="A15" s="11" t="s">
        <v>5</v>
      </c>
      <c r="D15" s="6" t="s">
        <v>6</v>
      </c>
    </row>
    <row r="16" ht="15">
      <c r="A16" s="11" t="s">
        <v>7</v>
      </c>
    </row>
    <row r="17" ht="15.75">
      <c r="A17" s="16" t="s">
        <v>8</v>
      </c>
    </row>
    <row r="18" ht="15">
      <c r="A18" s="11" t="s">
        <v>9</v>
      </c>
    </row>
    <row r="19" ht="15.75">
      <c r="A19" s="16" t="s">
        <v>10</v>
      </c>
    </row>
    <row r="20" ht="15.75">
      <c r="A20" s="16" t="s">
        <v>11</v>
      </c>
    </row>
    <row r="21" ht="15">
      <c r="A21" s="11" t="s">
        <v>12</v>
      </c>
    </row>
    <row r="22" ht="15">
      <c r="A22" s="11" t="s">
        <v>13</v>
      </c>
    </row>
    <row r="23" ht="15">
      <c r="A23" s="11" t="s">
        <v>14</v>
      </c>
    </row>
    <row r="24" ht="15">
      <c r="A24" s="11" t="s">
        <v>15</v>
      </c>
    </row>
    <row r="25" ht="15.75">
      <c r="A25" s="16" t="s">
        <v>16</v>
      </c>
    </row>
    <row r="26" ht="15.75">
      <c r="A26" s="16" t="s">
        <v>17</v>
      </c>
    </row>
    <row r="27" ht="15">
      <c r="A27" s="11" t="s">
        <v>18</v>
      </c>
    </row>
    <row r="28" ht="15">
      <c r="A28" s="11" t="s">
        <v>19</v>
      </c>
    </row>
    <row r="29" ht="15">
      <c r="D29" s="11" t="s">
        <v>26</v>
      </c>
    </row>
    <row r="30" ht="18">
      <c r="A30" s="5" t="s">
        <v>20</v>
      </c>
    </row>
    <row r="31" ht="15.75">
      <c r="A31" s="17" t="s">
        <v>21</v>
      </c>
    </row>
    <row r="32" ht="15">
      <c r="A32" s="2" t="s">
        <v>22</v>
      </c>
    </row>
    <row r="33" ht="15.75">
      <c r="A33" s="17" t="s">
        <v>23</v>
      </c>
    </row>
  </sheetData>
  <printOptions/>
  <pageMargins left="0.5" right="0"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12"/>
  <dimension ref="A1:P51"/>
  <sheetViews>
    <sheetView workbookViewId="0" topLeftCell="A1">
      <selection activeCell="I1" sqref="I1"/>
    </sheetView>
  </sheetViews>
  <sheetFormatPr defaultColWidth="9.140625" defaultRowHeight="12.75"/>
  <sheetData>
    <row r="1" spans="1:16" ht="18">
      <c r="A1" s="4" t="s">
        <v>172</v>
      </c>
      <c r="B1" s="11"/>
      <c r="C1" s="11"/>
      <c r="D1" s="11"/>
      <c r="E1" s="11"/>
      <c r="F1" s="11"/>
      <c r="G1" s="11"/>
      <c r="H1" s="11"/>
      <c r="I1" s="11"/>
      <c r="J1" s="11"/>
      <c r="K1" s="11"/>
      <c r="L1" s="11"/>
      <c r="M1" s="11"/>
      <c r="N1" s="11"/>
      <c r="O1" s="11"/>
      <c r="P1" s="11"/>
    </row>
    <row r="2" spans="1:16" ht="18">
      <c r="A2" s="4" t="s">
        <v>173</v>
      </c>
      <c r="B2" s="2"/>
      <c r="C2" s="2"/>
      <c r="D2" s="2"/>
      <c r="E2" s="2"/>
      <c r="F2" s="11"/>
      <c r="G2" s="11"/>
      <c r="H2" s="11"/>
      <c r="I2" s="11"/>
      <c r="J2" s="11"/>
      <c r="K2" s="11"/>
      <c r="L2" s="11"/>
      <c r="M2" s="11"/>
      <c r="N2" s="11"/>
      <c r="O2" s="11"/>
      <c r="P2" s="11"/>
    </row>
    <row r="3" spans="2:16" ht="15">
      <c r="B3" s="2"/>
      <c r="C3" s="2"/>
      <c r="D3" s="2"/>
      <c r="E3" s="2"/>
      <c r="F3" s="11"/>
      <c r="G3" s="11"/>
      <c r="H3" s="11"/>
      <c r="I3" s="11"/>
      <c r="J3" s="11"/>
      <c r="K3" s="11"/>
      <c r="L3" s="11"/>
      <c r="M3" s="11"/>
      <c r="N3" s="11"/>
      <c r="O3" s="11"/>
      <c r="P3" s="11"/>
    </row>
    <row r="4" spans="1:16" ht="18.75">
      <c r="A4" s="70" t="s">
        <v>168</v>
      </c>
      <c r="B4" s="2"/>
      <c r="C4" s="2"/>
      <c r="D4" s="2"/>
      <c r="E4" s="2"/>
      <c r="F4" s="11"/>
      <c r="G4" s="11"/>
      <c r="H4" s="11"/>
      <c r="I4" s="11"/>
      <c r="J4" s="11"/>
      <c r="K4" s="11"/>
      <c r="L4" s="11"/>
      <c r="M4" s="11"/>
      <c r="N4" s="11"/>
      <c r="O4" s="11"/>
      <c r="P4" s="11"/>
    </row>
    <row r="5" spans="2:16" ht="15">
      <c r="B5" s="2"/>
      <c r="C5" s="2"/>
      <c r="D5" s="2"/>
      <c r="E5" s="2"/>
      <c r="F5" s="11"/>
      <c r="G5" s="11"/>
      <c r="H5" s="11"/>
      <c r="I5" s="11"/>
      <c r="J5" s="11"/>
      <c r="K5" s="11"/>
      <c r="L5" s="11"/>
      <c r="M5" s="11"/>
      <c r="N5" s="11"/>
      <c r="O5" s="11"/>
      <c r="P5" s="11"/>
    </row>
    <row r="6" spans="1:16" ht="15">
      <c r="A6" s="2" t="s">
        <v>165</v>
      </c>
      <c r="B6" s="2"/>
      <c r="C6" s="2"/>
      <c r="D6" s="2"/>
      <c r="E6" s="2"/>
      <c r="F6" s="11"/>
      <c r="G6" s="11"/>
      <c r="H6" s="11"/>
      <c r="I6" s="11"/>
      <c r="J6" s="11"/>
      <c r="K6" s="11"/>
      <c r="L6" s="11"/>
      <c r="M6" s="11"/>
      <c r="N6" s="11"/>
      <c r="O6" s="11"/>
      <c r="P6" s="11"/>
    </row>
    <row r="7" spans="1:16" ht="15">
      <c r="A7" s="2"/>
      <c r="B7" s="2"/>
      <c r="C7" s="2"/>
      <c r="D7" s="2"/>
      <c r="E7" s="2"/>
      <c r="F7" s="11"/>
      <c r="G7" s="11"/>
      <c r="H7" s="11"/>
      <c r="I7" s="11"/>
      <c r="J7" s="11"/>
      <c r="K7" s="11"/>
      <c r="L7" s="11"/>
      <c r="M7" s="11"/>
      <c r="N7" s="11"/>
      <c r="O7" s="11"/>
      <c r="P7" s="11"/>
    </row>
    <row r="8" spans="1:16" ht="15">
      <c r="A8" s="2" t="s">
        <v>166</v>
      </c>
      <c r="B8" s="2"/>
      <c r="C8" s="2"/>
      <c r="D8" s="2"/>
      <c r="E8" s="2"/>
      <c r="F8" s="11"/>
      <c r="G8" s="11"/>
      <c r="H8" s="11"/>
      <c r="I8" s="11"/>
      <c r="J8" s="11"/>
      <c r="K8" s="11"/>
      <c r="L8" s="11"/>
      <c r="M8" s="11"/>
      <c r="N8" s="11"/>
      <c r="O8" s="11"/>
      <c r="P8" s="11"/>
    </row>
    <row r="9" spans="1:16" ht="15">
      <c r="A9" s="2"/>
      <c r="B9" s="2"/>
      <c r="C9" s="2"/>
      <c r="D9" s="2"/>
      <c r="E9" s="2"/>
      <c r="F9" s="11"/>
      <c r="G9" s="11"/>
      <c r="H9" s="11"/>
      <c r="I9" s="11"/>
      <c r="J9" s="11"/>
      <c r="K9" s="11"/>
      <c r="L9" s="11"/>
      <c r="M9" s="11"/>
      <c r="N9" s="11"/>
      <c r="O9" s="11"/>
      <c r="P9" s="11"/>
    </row>
    <row r="10" spans="1:16" ht="15">
      <c r="A10" s="2" t="s">
        <v>167</v>
      </c>
      <c r="B10" s="2"/>
      <c r="C10" s="2"/>
      <c r="D10" s="2"/>
      <c r="E10" s="2"/>
      <c r="F10" s="11"/>
      <c r="G10" s="11"/>
      <c r="H10" s="11"/>
      <c r="I10" s="11"/>
      <c r="J10" s="11"/>
      <c r="K10" s="11"/>
      <c r="L10" s="11"/>
      <c r="M10" s="11"/>
      <c r="N10" s="11"/>
      <c r="O10" s="11"/>
      <c r="P10" s="11"/>
    </row>
    <row r="11" spans="1:16" ht="15">
      <c r="A11" s="2"/>
      <c r="B11" s="2"/>
      <c r="C11" s="2"/>
      <c r="D11" s="2"/>
      <c r="E11" s="2"/>
      <c r="F11" s="11"/>
      <c r="G11" s="11"/>
      <c r="H11" s="11"/>
      <c r="I11" s="11"/>
      <c r="J11" s="11"/>
      <c r="K11" s="11"/>
      <c r="L11" s="11"/>
      <c r="M11" s="11"/>
      <c r="N11" s="11"/>
      <c r="O11" s="11"/>
      <c r="P11" s="11"/>
    </row>
    <row r="12" spans="1:16" ht="15">
      <c r="A12" s="2" t="s">
        <v>169</v>
      </c>
      <c r="B12" s="2"/>
      <c r="C12" s="2"/>
      <c r="D12" s="2"/>
      <c r="E12" s="2"/>
      <c r="F12" s="11"/>
      <c r="G12" s="11"/>
      <c r="H12" s="11"/>
      <c r="I12" s="11"/>
      <c r="J12" s="11"/>
      <c r="K12" s="11"/>
      <c r="L12" s="11"/>
      <c r="M12" s="11"/>
      <c r="N12" s="11"/>
      <c r="O12" s="11"/>
      <c r="P12" s="11"/>
    </row>
    <row r="13" spans="1:16" ht="15">
      <c r="A13" s="2"/>
      <c r="B13" s="2"/>
      <c r="C13" s="2"/>
      <c r="D13" s="2"/>
      <c r="E13" s="2"/>
      <c r="F13" s="11"/>
      <c r="G13" s="11"/>
      <c r="H13" s="11"/>
      <c r="I13" s="11"/>
      <c r="J13" s="11"/>
      <c r="K13" s="11"/>
      <c r="L13" s="11"/>
      <c r="M13" s="11"/>
      <c r="N13" s="11"/>
      <c r="O13" s="11"/>
      <c r="P13" s="11"/>
    </row>
    <row r="14" spans="2:16" ht="15">
      <c r="B14" s="2"/>
      <c r="C14" s="2"/>
      <c r="D14" s="2"/>
      <c r="E14" s="2"/>
      <c r="F14" s="11"/>
      <c r="G14" s="11"/>
      <c r="H14" s="11"/>
      <c r="I14" s="11"/>
      <c r="J14" s="11"/>
      <c r="K14" s="11"/>
      <c r="L14" s="11"/>
      <c r="M14" s="11"/>
      <c r="N14" s="11"/>
      <c r="O14" s="11"/>
      <c r="P14" s="11"/>
    </row>
    <row r="15" spans="1:16" ht="15">
      <c r="A15" s="2"/>
      <c r="B15" s="2"/>
      <c r="C15" s="2"/>
      <c r="D15" s="2"/>
      <c r="E15" s="2"/>
      <c r="F15" s="11"/>
      <c r="G15" s="11"/>
      <c r="H15" s="11"/>
      <c r="I15" s="11"/>
      <c r="J15" s="11"/>
      <c r="K15" s="11"/>
      <c r="L15" s="11"/>
      <c r="M15" s="11"/>
      <c r="N15" s="11"/>
      <c r="O15" s="11"/>
      <c r="P15" s="11"/>
    </row>
    <row r="16" spans="1:16" ht="15">
      <c r="A16" s="2"/>
      <c r="B16" s="2"/>
      <c r="C16" s="2"/>
      <c r="D16" s="2"/>
      <c r="E16" s="2"/>
      <c r="F16" s="11"/>
      <c r="G16" s="11"/>
      <c r="H16" s="11"/>
      <c r="I16" s="11"/>
      <c r="J16" s="11"/>
      <c r="K16" s="11"/>
      <c r="L16" s="11"/>
      <c r="M16" s="11"/>
      <c r="N16" s="11"/>
      <c r="O16" s="11"/>
      <c r="P16" s="11"/>
    </row>
    <row r="17" spans="1:16" ht="15">
      <c r="A17" s="2"/>
      <c r="B17" s="2"/>
      <c r="C17" s="2"/>
      <c r="D17" s="2"/>
      <c r="E17" s="2"/>
      <c r="F17" s="11"/>
      <c r="G17" s="11"/>
      <c r="H17" s="11"/>
      <c r="I17" s="11"/>
      <c r="J17" s="11"/>
      <c r="K17" s="11"/>
      <c r="L17" s="11"/>
      <c r="M17" s="11"/>
      <c r="N17" s="11"/>
      <c r="O17" s="11"/>
      <c r="P17" s="11"/>
    </row>
    <row r="18" spans="1:16" ht="15">
      <c r="A18" s="2"/>
      <c r="B18" s="2"/>
      <c r="C18" s="2"/>
      <c r="D18" s="2"/>
      <c r="E18" s="2"/>
      <c r="F18" s="11"/>
      <c r="G18" s="11"/>
      <c r="H18" s="11"/>
      <c r="I18" s="11"/>
      <c r="J18" s="11"/>
      <c r="K18" s="11"/>
      <c r="L18" s="11"/>
      <c r="M18" s="11"/>
      <c r="N18" s="11"/>
      <c r="O18" s="11"/>
      <c r="P18" s="11"/>
    </row>
    <row r="19" spans="1:16" ht="15">
      <c r="A19" s="2"/>
      <c r="B19" s="2"/>
      <c r="C19" s="2"/>
      <c r="D19" s="2"/>
      <c r="E19" s="2"/>
      <c r="F19" s="11"/>
      <c r="G19" s="11"/>
      <c r="H19" s="11"/>
      <c r="I19" s="11"/>
      <c r="J19" s="11"/>
      <c r="K19" s="11"/>
      <c r="L19" s="11"/>
      <c r="M19" s="11"/>
      <c r="N19" s="11"/>
      <c r="O19" s="11"/>
      <c r="P19" s="11"/>
    </row>
    <row r="20" spans="1:16" ht="15">
      <c r="A20" s="2"/>
      <c r="B20" s="2"/>
      <c r="C20" s="2"/>
      <c r="D20" s="2"/>
      <c r="E20" s="2"/>
      <c r="F20" s="11"/>
      <c r="G20" s="11"/>
      <c r="H20" s="11"/>
      <c r="I20" s="11"/>
      <c r="J20" s="11"/>
      <c r="K20" s="11"/>
      <c r="L20" s="11"/>
      <c r="M20" s="11"/>
      <c r="N20" s="11"/>
      <c r="O20" s="11"/>
      <c r="P20" s="11"/>
    </row>
    <row r="21" spans="1:16" ht="15">
      <c r="A21" s="2"/>
      <c r="B21" s="2"/>
      <c r="C21" s="2"/>
      <c r="D21" s="2"/>
      <c r="E21" s="2"/>
      <c r="F21" s="11"/>
      <c r="G21" s="11"/>
      <c r="H21" s="11"/>
      <c r="I21" s="11"/>
      <c r="J21" s="11"/>
      <c r="K21" s="11"/>
      <c r="L21" s="11"/>
      <c r="M21" s="11"/>
      <c r="N21" s="11"/>
      <c r="O21" s="11"/>
      <c r="P21" s="11"/>
    </row>
    <row r="22" spans="1:16" ht="15">
      <c r="A22" s="2"/>
      <c r="B22" s="2"/>
      <c r="C22" s="2"/>
      <c r="D22" s="2"/>
      <c r="E22" s="2"/>
      <c r="F22" s="11"/>
      <c r="G22" s="11"/>
      <c r="H22" s="11"/>
      <c r="I22" s="11"/>
      <c r="J22" s="11"/>
      <c r="K22" s="11"/>
      <c r="L22" s="11"/>
      <c r="M22" s="11"/>
      <c r="N22" s="11"/>
      <c r="O22" s="11"/>
      <c r="P22" s="11"/>
    </row>
    <row r="23" spans="1:16" ht="15">
      <c r="A23" s="2"/>
      <c r="B23" s="2"/>
      <c r="C23" s="2"/>
      <c r="D23" s="2"/>
      <c r="E23" s="2"/>
      <c r="F23" s="11"/>
      <c r="G23" s="11"/>
      <c r="H23" s="11"/>
      <c r="I23" s="11"/>
      <c r="J23" s="11"/>
      <c r="K23" s="11"/>
      <c r="L23" s="11"/>
      <c r="M23" s="11"/>
      <c r="N23" s="11"/>
      <c r="O23" s="11"/>
      <c r="P23" s="11"/>
    </row>
    <row r="24" spans="1:16" ht="15">
      <c r="A24" s="2"/>
      <c r="B24" s="2"/>
      <c r="C24" s="2"/>
      <c r="D24" s="2"/>
      <c r="E24" s="2"/>
      <c r="F24" s="11"/>
      <c r="G24" s="11"/>
      <c r="H24" s="11"/>
      <c r="I24" s="11"/>
      <c r="J24" s="11"/>
      <c r="K24" s="11"/>
      <c r="L24" s="11"/>
      <c r="M24" s="11"/>
      <c r="N24" s="11"/>
      <c r="O24" s="11"/>
      <c r="P24" s="11"/>
    </row>
    <row r="25" spans="1:16" ht="15">
      <c r="A25" s="2"/>
      <c r="B25" s="2"/>
      <c r="C25" s="2"/>
      <c r="D25" s="2"/>
      <c r="E25" s="2"/>
      <c r="F25" s="11"/>
      <c r="G25" s="11"/>
      <c r="H25" s="11"/>
      <c r="I25" s="11"/>
      <c r="J25" s="11"/>
      <c r="K25" s="11"/>
      <c r="L25" s="11"/>
      <c r="M25" s="11"/>
      <c r="N25" s="11"/>
      <c r="O25" s="11"/>
      <c r="P25" s="11"/>
    </row>
    <row r="26" spans="1:16" ht="15">
      <c r="A26" s="2"/>
      <c r="B26" s="2"/>
      <c r="C26" s="2"/>
      <c r="D26" s="2"/>
      <c r="E26" s="2"/>
      <c r="F26" s="11"/>
      <c r="G26" s="11"/>
      <c r="H26" s="11"/>
      <c r="I26" s="11"/>
      <c r="J26" s="11"/>
      <c r="K26" s="11"/>
      <c r="L26" s="11"/>
      <c r="M26" s="11"/>
      <c r="N26" s="11"/>
      <c r="O26" s="11"/>
      <c r="P26" s="11"/>
    </row>
    <row r="27" spans="1:16" ht="15">
      <c r="A27" s="2"/>
      <c r="B27" s="2"/>
      <c r="C27" s="2"/>
      <c r="D27" s="2"/>
      <c r="E27" s="2"/>
      <c r="F27" s="11"/>
      <c r="G27" s="11"/>
      <c r="H27" s="11"/>
      <c r="I27" s="11"/>
      <c r="J27" s="11"/>
      <c r="K27" s="11"/>
      <c r="L27" s="11"/>
      <c r="M27" s="11"/>
      <c r="N27" s="11"/>
      <c r="O27" s="11"/>
      <c r="P27" s="11"/>
    </row>
    <row r="28" spans="1:16" ht="15">
      <c r="A28" s="2"/>
      <c r="B28" s="2"/>
      <c r="C28" s="2"/>
      <c r="D28" s="2"/>
      <c r="E28" s="11"/>
      <c r="F28" s="11"/>
      <c r="G28" s="11"/>
      <c r="H28" s="11"/>
      <c r="I28" s="11"/>
      <c r="J28" s="11"/>
      <c r="K28" s="11"/>
      <c r="L28" s="11"/>
      <c r="M28" s="11"/>
      <c r="N28" s="11"/>
      <c r="O28" s="11"/>
      <c r="P28" s="11"/>
    </row>
    <row r="29" spans="1:16" ht="15">
      <c r="A29" s="2"/>
      <c r="B29" s="2"/>
      <c r="C29" s="2"/>
      <c r="D29" s="2"/>
      <c r="E29" s="11"/>
      <c r="F29" s="11"/>
      <c r="G29" s="11"/>
      <c r="H29" s="11"/>
      <c r="I29" s="11"/>
      <c r="J29" s="11"/>
      <c r="K29" s="11"/>
      <c r="L29" s="11"/>
      <c r="M29" s="11"/>
      <c r="N29" s="11"/>
      <c r="O29" s="11"/>
      <c r="P29" s="11"/>
    </row>
    <row r="30" spans="1:16" ht="15">
      <c r="A30" s="2"/>
      <c r="B30" s="2"/>
      <c r="C30" s="2"/>
      <c r="D30" s="2"/>
      <c r="E30" s="11"/>
      <c r="F30" s="11"/>
      <c r="G30" s="11"/>
      <c r="H30" s="11"/>
      <c r="I30" s="11"/>
      <c r="J30" s="11"/>
      <c r="K30" s="11"/>
      <c r="L30" s="11"/>
      <c r="M30" s="11"/>
      <c r="N30" s="11"/>
      <c r="O30" s="11"/>
      <c r="P30" s="11"/>
    </row>
    <row r="31" spans="1:16" ht="15">
      <c r="A31" s="2"/>
      <c r="B31" s="2"/>
      <c r="C31" s="2"/>
      <c r="D31" s="2"/>
      <c r="E31" s="11"/>
      <c r="F31" s="11"/>
      <c r="G31" s="11"/>
      <c r="H31" s="11"/>
      <c r="I31" s="11"/>
      <c r="J31" s="11"/>
      <c r="K31" s="11"/>
      <c r="L31" s="11"/>
      <c r="M31" s="11"/>
      <c r="N31" s="11"/>
      <c r="O31" s="11"/>
      <c r="P31" s="11"/>
    </row>
    <row r="32" spans="1:16" ht="15">
      <c r="A32" s="2"/>
      <c r="B32" s="2"/>
      <c r="C32" s="2"/>
      <c r="D32" s="2"/>
      <c r="E32" s="11"/>
      <c r="F32" s="11"/>
      <c r="G32" s="11"/>
      <c r="H32" s="11"/>
      <c r="I32" s="11"/>
      <c r="J32" s="11"/>
      <c r="K32" s="11"/>
      <c r="L32" s="11"/>
      <c r="M32" s="11"/>
      <c r="N32" s="11"/>
      <c r="O32" s="11"/>
      <c r="P32" s="11"/>
    </row>
    <row r="33" spans="1:16" ht="15">
      <c r="A33" s="2"/>
      <c r="B33" s="2"/>
      <c r="C33" s="2"/>
      <c r="D33" s="2"/>
      <c r="E33" s="11"/>
      <c r="F33" s="11"/>
      <c r="G33" s="11"/>
      <c r="H33" s="11"/>
      <c r="I33" s="11"/>
      <c r="J33" s="11"/>
      <c r="K33" s="11"/>
      <c r="L33" s="11"/>
      <c r="M33" s="11"/>
      <c r="N33" s="11"/>
      <c r="O33" s="11"/>
      <c r="P33" s="11"/>
    </row>
    <row r="34" spans="1:16" ht="15">
      <c r="A34" s="2"/>
      <c r="B34" s="2"/>
      <c r="C34" s="2"/>
      <c r="D34" s="2"/>
      <c r="E34" s="11"/>
      <c r="F34" s="11"/>
      <c r="G34" s="11"/>
      <c r="H34" s="11"/>
      <c r="I34" s="11"/>
      <c r="J34" s="11"/>
      <c r="K34" s="11"/>
      <c r="L34" s="11"/>
      <c r="M34" s="11"/>
      <c r="N34" s="11"/>
      <c r="O34" s="11"/>
      <c r="P34" s="11"/>
    </row>
    <row r="35" spans="1:16" ht="15">
      <c r="A35" s="11"/>
      <c r="B35" s="11"/>
      <c r="C35" s="11"/>
      <c r="D35" s="11"/>
      <c r="E35" s="11"/>
      <c r="F35" s="11"/>
      <c r="G35" s="11"/>
      <c r="H35" s="11"/>
      <c r="I35" s="11"/>
      <c r="J35" s="11"/>
      <c r="K35" s="11"/>
      <c r="L35" s="11"/>
      <c r="M35" s="11"/>
      <c r="N35" s="11"/>
      <c r="O35" s="11"/>
      <c r="P35" s="11"/>
    </row>
    <row r="36" spans="1:16" ht="15">
      <c r="A36" s="11"/>
      <c r="B36" s="11"/>
      <c r="C36" s="11"/>
      <c r="D36" s="11"/>
      <c r="E36" s="11"/>
      <c r="F36" s="11"/>
      <c r="G36" s="11"/>
      <c r="H36" s="11"/>
      <c r="I36" s="11"/>
      <c r="J36" s="11"/>
      <c r="K36" s="11"/>
      <c r="L36" s="11"/>
      <c r="M36" s="11"/>
      <c r="N36" s="11"/>
      <c r="O36" s="11"/>
      <c r="P36" s="11"/>
    </row>
    <row r="37" spans="1:16" ht="15">
      <c r="A37" s="11"/>
      <c r="B37" s="11"/>
      <c r="C37" s="11"/>
      <c r="D37" s="11"/>
      <c r="E37" s="11"/>
      <c r="F37" s="11"/>
      <c r="G37" s="11"/>
      <c r="H37" s="11"/>
      <c r="I37" s="11"/>
      <c r="J37" s="11"/>
      <c r="K37" s="11"/>
      <c r="L37" s="11"/>
      <c r="M37" s="11"/>
      <c r="N37" s="11"/>
      <c r="O37" s="11"/>
      <c r="P37" s="11"/>
    </row>
    <row r="38" spans="1:16" ht="15">
      <c r="A38" s="11"/>
      <c r="B38" s="11"/>
      <c r="C38" s="11"/>
      <c r="D38" s="11"/>
      <c r="E38" s="11"/>
      <c r="F38" s="11"/>
      <c r="G38" s="11"/>
      <c r="H38" s="11"/>
      <c r="I38" s="11"/>
      <c r="J38" s="11"/>
      <c r="K38" s="11"/>
      <c r="L38" s="11"/>
      <c r="M38" s="11"/>
      <c r="N38" s="11"/>
      <c r="O38" s="11"/>
      <c r="P38" s="11"/>
    </row>
    <row r="39" spans="1:16" ht="15">
      <c r="A39" s="11"/>
      <c r="B39" s="11"/>
      <c r="C39" s="11"/>
      <c r="D39" s="11"/>
      <c r="E39" s="11"/>
      <c r="F39" s="11"/>
      <c r="G39" s="11"/>
      <c r="H39" s="11"/>
      <c r="I39" s="11"/>
      <c r="J39" s="11"/>
      <c r="K39" s="11"/>
      <c r="L39" s="11"/>
      <c r="M39" s="11"/>
      <c r="N39" s="11"/>
      <c r="O39" s="11"/>
      <c r="P39" s="11"/>
    </row>
    <row r="40" spans="1:16" ht="15">
      <c r="A40" s="11"/>
      <c r="B40" s="11"/>
      <c r="C40" s="11"/>
      <c r="D40" s="11"/>
      <c r="E40" s="11"/>
      <c r="F40" s="11"/>
      <c r="G40" s="11"/>
      <c r="H40" s="11"/>
      <c r="I40" s="11"/>
      <c r="J40" s="11"/>
      <c r="K40" s="11"/>
      <c r="L40" s="11"/>
      <c r="M40" s="11"/>
      <c r="N40" s="11"/>
      <c r="O40" s="11"/>
      <c r="P40" s="11"/>
    </row>
    <row r="41" spans="1:16" ht="15">
      <c r="A41" s="11"/>
      <c r="B41" s="11"/>
      <c r="C41" s="11"/>
      <c r="D41" s="11"/>
      <c r="E41" s="11"/>
      <c r="F41" s="11"/>
      <c r="G41" s="11"/>
      <c r="H41" s="11"/>
      <c r="I41" s="11"/>
      <c r="J41" s="11"/>
      <c r="K41" s="11"/>
      <c r="L41" s="11"/>
      <c r="M41" s="11"/>
      <c r="N41" s="11"/>
      <c r="O41" s="11"/>
      <c r="P41" s="11"/>
    </row>
    <row r="42" spans="1:16" ht="15">
      <c r="A42" s="11"/>
      <c r="B42" s="11"/>
      <c r="C42" s="11"/>
      <c r="D42" s="11"/>
      <c r="E42" s="11"/>
      <c r="F42" s="11"/>
      <c r="G42" s="11"/>
      <c r="H42" s="11"/>
      <c r="I42" s="11"/>
      <c r="J42" s="11"/>
      <c r="K42" s="11"/>
      <c r="L42" s="11"/>
      <c r="M42" s="11"/>
      <c r="N42" s="11"/>
      <c r="O42" s="11"/>
      <c r="P42" s="11"/>
    </row>
    <row r="43" spans="1:16" ht="15">
      <c r="A43" s="11"/>
      <c r="B43" s="11"/>
      <c r="C43" s="11"/>
      <c r="D43" s="11"/>
      <c r="E43" s="11"/>
      <c r="F43" s="11"/>
      <c r="G43" s="11"/>
      <c r="H43" s="11"/>
      <c r="I43" s="11"/>
      <c r="J43" s="11"/>
      <c r="K43" s="11"/>
      <c r="L43" s="11"/>
      <c r="M43" s="11"/>
      <c r="N43" s="11"/>
      <c r="O43" s="11"/>
      <c r="P43" s="11"/>
    </row>
    <row r="44" spans="1:16" ht="15">
      <c r="A44" s="11"/>
      <c r="B44" s="11"/>
      <c r="C44" s="11"/>
      <c r="D44" s="11"/>
      <c r="E44" s="11"/>
      <c r="F44" s="11"/>
      <c r="G44" s="11"/>
      <c r="H44" s="11"/>
      <c r="I44" s="11"/>
      <c r="J44" s="11"/>
      <c r="K44" s="11"/>
      <c r="L44" s="11"/>
      <c r="M44" s="11"/>
      <c r="N44" s="11"/>
      <c r="O44" s="11"/>
      <c r="P44" s="11"/>
    </row>
    <row r="45" spans="1:16" ht="15">
      <c r="A45" s="11"/>
      <c r="B45" s="11"/>
      <c r="C45" s="11"/>
      <c r="D45" s="11"/>
      <c r="E45" s="11"/>
      <c r="F45" s="11"/>
      <c r="G45" s="11"/>
      <c r="H45" s="11"/>
      <c r="I45" s="11"/>
      <c r="J45" s="11"/>
      <c r="K45" s="11"/>
      <c r="L45" s="11"/>
      <c r="M45" s="11"/>
      <c r="N45" s="11"/>
      <c r="O45" s="11"/>
      <c r="P45" s="11"/>
    </row>
    <row r="46" spans="1:16" ht="15">
      <c r="A46" s="11"/>
      <c r="B46" s="11"/>
      <c r="C46" s="11"/>
      <c r="D46" s="11"/>
      <c r="E46" s="11"/>
      <c r="F46" s="11"/>
      <c r="G46" s="11"/>
      <c r="H46" s="11"/>
      <c r="I46" s="11"/>
      <c r="J46" s="11"/>
      <c r="K46" s="11"/>
      <c r="L46" s="11"/>
      <c r="M46" s="11"/>
      <c r="N46" s="11"/>
      <c r="O46" s="11"/>
      <c r="P46" s="11"/>
    </row>
    <row r="47" spans="1:16" ht="15">
      <c r="A47" s="11"/>
      <c r="B47" s="11"/>
      <c r="C47" s="11"/>
      <c r="D47" s="11"/>
      <c r="E47" s="11"/>
      <c r="F47" s="11"/>
      <c r="G47" s="11"/>
      <c r="H47" s="11"/>
      <c r="I47" s="11"/>
      <c r="J47" s="11"/>
      <c r="K47" s="11"/>
      <c r="L47" s="11"/>
      <c r="M47" s="11"/>
      <c r="N47" s="11"/>
      <c r="O47" s="11"/>
      <c r="P47" s="11"/>
    </row>
    <row r="48" spans="1:16" ht="15">
      <c r="A48" s="11"/>
      <c r="B48" s="11"/>
      <c r="C48" s="11"/>
      <c r="D48" s="11"/>
      <c r="E48" s="11"/>
      <c r="F48" s="11"/>
      <c r="G48" s="11"/>
      <c r="H48" s="11"/>
      <c r="I48" s="11"/>
      <c r="J48" s="11"/>
      <c r="K48" s="11"/>
      <c r="L48" s="11"/>
      <c r="M48" s="11"/>
      <c r="N48" s="11"/>
      <c r="O48" s="11"/>
      <c r="P48" s="11"/>
    </row>
    <row r="49" spans="1:16" ht="15">
      <c r="A49" s="11"/>
      <c r="B49" s="11"/>
      <c r="C49" s="11"/>
      <c r="D49" s="11"/>
      <c r="E49" s="11"/>
      <c r="F49" s="11"/>
      <c r="G49" s="11"/>
      <c r="H49" s="11"/>
      <c r="I49" s="11"/>
      <c r="J49" s="11"/>
      <c r="K49" s="11"/>
      <c r="L49" s="11"/>
      <c r="M49" s="11"/>
      <c r="N49" s="11"/>
      <c r="O49" s="11"/>
      <c r="P49" s="11"/>
    </row>
    <row r="50" spans="1:16" ht="15">
      <c r="A50" s="11"/>
      <c r="B50" s="11"/>
      <c r="C50" s="11"/>
      <c r="D50" s="11"/>
      <c r="E50" s="11"/>
      <c r="F50" s="11"/>
      <c r="G50" s="11"/>
      <c r="H50" s="11"/>
      <c r="I50" s="11"/>
      <c r="J50" s="11"/>
      <c r="K50" s="11"/>
      <c r="L50" s="11"/>
      <c r="M50" s="11"/>
      <c r="N50" s="11"/>
      <c r="O50" s="11"/>
      <c r="P50" s="11"/>
    </row>
    <row r="51" spans="1:16" ht="15">
      <c r="A51" s="11"/>
      <c r="B51" s="11"/>
      <c r="C51" s="11"/>
      <c r="D51" s="11"/>
      <c r="E51" s="11"/>
      <c r="F51" s="11"/>
      <c r="G51" s="11"/>
      <c r="H51" s="11"/>
      <c r="I51" s="11"/>
      <c r="J51" s="11"/>
      <c r="K51" s="11"/>
      <c r="L51" s="11"/>
      <c r="M51" s="11"/>
      <c r="N51" s="11"/>
      <c r="O51" s="11"/>
      <c r="P51" s="11"/>
    </row>
  </sheetData>
  <printOptions/>
  <pageMargins left="0" right="0"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11"/>
  <dimension ref="A1:P36"/>
  <sheetViews>
    <sheetView workbookViewId="0" topLeftCell="A1">
      <selection activeCell="A3" sqref="A3"/>
    </sheetView>
  </sheetViews>
  <sheetFormatPr defaultColWidth="9.140625" defaultRowHeight="12.75"/>
  <sheetData>
    <row r="1" spans="1:16" ht="18">
      <c r="A1" s="4" t="s">
        <v>205</v>
      </c>
      <c r="C1" s="11"/>
      <c r="D1" s="11"/>
      <c r="E1" s="11"/>
      <c r="F1" s="11"/>
      <c r="G1" s="11"/>
      <c r="H1" s="11"/>
      <c r="I1" s="11"/>
      <c r="J1" s="11"/>
      <c r="K1" s="11"/>
      <c r="L1" s="11"/>
      <c r="M1" s="11"/>
      <c r="N1" s="11"/>
      <c r="O1" s="11"/>
      <c r="P1" s="11"/>
    </row>
    <row r="2" spans="1:16" ht="18">
      <c r="A2" s="4" t="s">
        <v>164</v>
      </c>
      <c r="B2" s="11"/>
      <c r="C2" s="11"/>
      <c r="D2" s="11"/>
      <c r="E2" s="11"/>
      <c r="F2" s="11"/>
      <c r="G2" s="11"/>
      <c r="H2" s="11"/>
      <c r="I2" s="11"/>
      <c r="J2" s="11"/>
      <c r="K2" s="11"/>
      <c r="L2" s="11"/>
      <c r="M2" s="11"/>
      <c r="N2" s="11"/>
      <c r="O2" s="11"/>
      <c r="P2" s="11"/>
    </row>
    <row r="3" spans="1:16" ht="15">
      <c r="A3" s="11"/>
      <c r="B3" s="11"/>
      <c r="C3" s="11"/>
      <c r="D3" s="11"/>
      <c r="E3" s="11"/>
      <c r="F3" s="11"/>
      <c r="G3" s="11"/>
      <c r="H3" s="11"/>
      <c r="I3" s="11"/>
      <c r="J3" s="11"/>
      <c r="K3" s="11"/>
      <c r="L3" s="11"/>
      <c r="M3" s="11"/>
      <c r="N3" s="11"/>
      <c r="O3" s="11"/>
      <c r="P3" s="11"/>
    </row>
    <row r="4" spans="1:16" ht="15">
      <c r="A4" s="11" t="s">
        <v>175</v>
      </c>
      <c r="B4" s="11"/>
      <c r="C4" s="11"/>
      <c r="D4" s="11"/>
      <c r="E4" s="11"/>
      <c r="F4" s="11"/>
      <c r="G4" s="11"/>
      <c r="H4" s="11"/>
      <c r="I4" s="11"/>
      <c r="J4" s="11"/>
      <c r="K4" s="11"/>
      <c r="L4" s="11"/>
      <c r="M4" s="11"/>
      <c r="N4" s="11"/>
      <c r="O4" s="11"/>
      <c r="P4" s="11"/>
    </row>
    <row r="5" spans="1:16" ht="15">
      <c r="A5" s="11" t="s">
        <v>117</v>
      </c>
      <c r="B5" s="11"/>
      <c r="C5" s="11"/>
      <c r="D5" s="11"/>
      <c r="E5" s="11"/>
      <c r="F5" s="11"/>
      <c r="G5" s="11"/>
      <c r="H5" s="11"/>
      <c r="I5" s="11"/>
      <c r="J5" s="11"/>
      <c r="K5" s="11"/>
      <c r="L5" s="11"/>
      <c r="M5" s="11"/>
      <c r="N5" s="11"/>
      <c r="O5" s="11"/>
      <c r="P5" s="11"/>
    </row>
    <row r="6" spans="1:16" ht="15.75">
      <c r="A6" s="17" t="str">
        <f ca="1">CELL("filename",A1)</f>
        <v>C:\bobby2\CAA_2007\CAA_ExcelTips\[ExcelTipsCAA200701b.xls]Footnotes</v>
      </c>
      <c r="B6" s="11"/>
      <c r="C6" s="11"/>
      <c r="D6" s="11"/>
      <c r="E6" s="11"/>
      <c r="F6" s="11"/>
      <c r="G6" s="11"/>
      <c r="H6" s="11"/>
      <c r="I6" s="11"/>
      <c r="J6" s="11"/>
      <c r="K6" s="11"/>
      <c r="L6" s="11"/>
      <c r="M6" s="29"/>
      <c r="N6" s="29"/>
      <c r="O6" s="29"/>
      <c r="P6" s="29"/>
    </row>
    <row r="7" spans="1:16" ht="15">
      <c r="A7" s="11"/>
      <c r="B7" s="11"/>
      <c r="C7" s="11"/>
      <c r="D7" s="11"/>
      <c r="E7" s="11"/>
      <c r="F7" s="11"/>
      <c r="G7" s="11"/>
      <c r="H7" s="11"/>
      <c r="I7" s="11"/>
      <c r="J7" s="11"/>
      <c r="K7" s="11"/>
      <c r="L7" s="11"/>
      <c r="M7" s="11"/>
      <c r="N7" s="11"/>
      <c r="O7" s="11"/>
      <c r="P7" s="11"/>
    </row>
    <row r="8" spans="1:16" ht="15">
      <c r="A8" s="11" t="s">
        <v>174</v>
      </c>
      <c r="B8" s="11"/>
      <c r="C8" s="11"/>
      <c r="D8" s="11"/>
      <c r="E8" s="11"/>
      <c r="F8" s="11"/>
      <c r="G8" s="11"/>
      <c r="H8" s="11"/>
      <c r="I8" s="11"/>
      <c r="J8" s="11"/>
      <c r="K8" s="11"/>
      <c r="L8" s="11"/>
      <c r="M8" s="11"/>
      <c r="N8" s="11"/>
      <c r="O8" s="11"/>
      <c r="P8" s="11"/>
    </row>
    <row r="9" spans="1:16" ht="15">
      <c r="A9" s="11" t="s">
        <v>176</v>
      </c>
      <c r="B9" s="11"/>
      <c r="C9" s="11"/>
      <c r="D9" s="11"/>
      <c r="E9" s="11"/>
      <c r="F9" s="11"/>
      <c r="G9" s="11"/>
      <c r="H9" s="11"/>
      <c r="I9" s="11"/>
      <c r="J9" s="11"/>
      <c r="K9" s="11"/>
      <c r="L9" s="11"/>
      <c r="M9" s="11"/>
      <c r="N9" s="11"/>
      <c r="O9" s="11"/>
      <c r="P9" s="11"/>
    </row>
    <row r="10" spans="1:16" ht="15">
      <c r="A10" s="11"/>
      <c r="B10" s="11"/>
      <c r="C10" s="11"/>
      <c r="D10" s="11"/>
      <c r="E10" s="11"/>
      <c r="F10" s="11"/>
      <c r="G10" s="11"/>
      <c r="H10" s="11"/>
      <c r="I10" s="11"/>
      <c r="J10" s="11"/>
      <c r="K10" s="11"/>
      <c r="L10" s="11"/>
      <c r="M10" s="11"/>
      <c r="N10" s="11"/>
      <c r="O10" s="11"/>
      <c r="P10" s="11"/>
    </row>
    <row r="11" spans="1:16" ht="15">
      <c r="A11" s="11" t="s">
        <v>177</v>
      </c>
      <c r="B11" s="11"/>
      <c r="C11" s="11"/>
      <c r="D11" s="11"/>
      <c r="E11" s="11"/>
      <c r="F11" s="11"/>
      <c r="G11" s="11"/>
      <c r="H11" s="11"/>
      <c r="I11" s="11"/>
      <c r="J11" s="11"/>
      <c r="K11" s="11"/>
      <c r="L11" s="11"/>
      <c r="M11" s="11"/>
      <c r="N11" s="11"/>
      <c r="O11" s="11"/>
      <c r="P11" s="11"/>
    </row>
    <row r="12" spans="1:16" ht="15">
      <c r="A12" s="11" t="s">
        <v>179</v>
      </c>
      <c r="B12" s="11"/>
      <c r="C12" s="11"/>
      <c r="D12" s="11"/>
      <c r="E12" s="11"/>
      <c r="F12" s="11"/>
      <c r="G12" s="11"/>
      <c r="H12" s="11"/>
      <c r="J12" s="11"/>
      <c r="K12" s="11"/>
      <c r="L12" s="11"/>
      <c r="M12" s="11"/>
      <c r="N12" s="11"/>
      <c r="O12" s="11"/>
      <c r="P12" s="11"/>
    </row>
    <row r="13" spans="1:16" ht="15">
      <c r="A13" s="11" t="s">
        <v>178</v>
      </c>
      <c r="B13" s="11"/>
      <c r="C13" s="11"/>
      <c r="D13" s="11"/>
      <c r="E13" s="11"/>
      <c r="F13" s="11"/>
      <c r="G13" s="11"/>
      <c r="H13" s="11"/>
      <c r="J13" s="11"/>
      <c r="K13" s="11"/>
      <c r="L13" s="11"/>
      <c r="M13" s="11"/>
      <c r="N13" s="11"/>
      <c r="O13" s="11"/>
      <c r="P13" s="11"/>
    </row>
    <row r="14" spans="1:16" ht="15">
      <c r="A14" s="11" t="s">
        <v>206</v>
      </c>
      <c r="B14" s="11"/>
      <c r="C14" s="11"/>
      <c r="D14" s="11"/>
      <c r="E14" s="11"/>
      <c r="F14" s="11"/>
      <c r="G14" s="11"/>
      <c r="H14" s="11"/>
      <c r="J14" s="11"/>
      <c r="K14" s="11"/>
      <c r="L14" s="11"/>
      <c r="M14" s="11"/>
      <c r="N14" s="11"/>
      <c r="O14" s="11"/>
      <c r="P14" s="11"/>
    </row>
    <row r="15" spans="1:16" ht="15">
      <c r="A15" s="11"/>
      <c r="B15" s="11"/>
      <c r="C15" s="11"/>
      <c r="D15" s="11"/>
      <c r="E15" s="11"/>
      <c r="F15" s="11"/>
      <c r="G15" s="11"/>
      <c r="H15" s="11"/>
      <c r="J15" s="11"/>
      <c r="K15" s="11"/>
      <c r="L15" s="11"/>
      <c r="M15" s="11"/>
      <c r="N15" s="11"/>
      <c r="O15" s="11"/>
      <c r="P15" s="11"/>
    </row>
    <row r="16" spans="1:16" ht="15">
      <c r="A16" s="11"/>
      <c r="B16" s="11"/>
      <c r="C16" s="11"/>
      <c r="D16" s="11"/>
      <c r="E16" s="11"/>
      <c r="F16" s="11"/>
      <c r="G16" s="11"/>
      <c r="H16" s="11"/>
      <c r="J16" s="11"/>
      <c r="K16" s="11"/>
      <c r="L16" s="11"/>
      <c r="M16" s="11"/>
      <c r="N16" s="11"/>
      <c r="O16" s="11"/>
      <c r="P16" s="11"/>
    </row>
    <row r="17" spans="1:16" ht="15">
      <c r="A17" s="11"/>
      <c r="B17" s="11"/>
      <c r="C17" s="11"/>
      <c r="D17" s="11"/>
      <c r="E17" s="11"/>
      <c r="F17" s="11"/>
      <c r="G17" s="11"/>
      <c r="H17" s="11"/>
      <c r="J17" s="11"/>
      <c r="K17" s="11"/>
      <c r="L17" s="11"/>
      <c r="N17" s="11"/>
      <c r="O17" s="11"/>
      <c r="P17" s="11"/>
    </row>
    <row r="18" spans="1:16" ht="15">
      <c r="A18" s="11"/>
      <c r="B18" s="11"/>
      <c r="C18" s="11"/>
      <c r="D18" s="11"/>
      <c r="E18" s="11"/>
      <c r="F18" s="11"/>
      <c r="G18" s="11"/>
      <c r="H18" s="11"/>
      <c r="J18" s="11"/>
      <c r="K18" s="11"/>
      <c r="L18" s="11"/>
      <c r="M18" s="11"/>
      <c r="N18" s="11"/>
      <c r="O18" s="11"/>
      <c r="P18" s="11"/>
    </row>
    <row r="19" spans="1:16" ht="15">
      <c r="A19" s="11"/>
      <c r="B19" s="11"/>
      <c r="C19" s="11"/>
      <c r="D19" s="11"/>
      <c r="E19" s="11"/>
      <c r="F19" s="11"/>
      <c r="G19" s="11"/>
      <c r="H19" s="11"/>
      <c r="J19" s="11"/>
      <c r="K19" s="11"/>
      <c r="L19" s="11"/>
      <c r="M19" s="11"/>
      <c r="N19" s="11"/>
      <c r="O19" s="11"/>
      <c r="P19" s="11"/>
    </row>
    <row r="20" spans="1:16" ht="18">
      <c r="A20" s="4" t="s">
        <v>198</v>
      </c>
      <c r="B20" s="11"/>
      <c r="C20" s="11"/>
      <c r="D20" s="11"/>
      <c r="E20" s="11"/>
      <c r="F20" s="11"/>
      <c r="G20" s="11"/>
      <c r="H20" s="11"/>
      <c r="J20" s="11"/>
      <c r="K20" s="11"/>
      <c r="L20" s="11"/>
      <c r="M20" s="11"/>
      <c r="N20" s="11"/>
      <c r="O20" s="11"/>
      <c r="P20" s="11"/>
    </row>
    <row r="21" spans="1:16" ht="18">
      <c r="A21" s="5" t="s">
        <v>196</v>
      </c>
      <c r="B21" s="11"/>
      <c r="C21" s="11"/>
      <c r="D21" s="11"/>
      <c r="E21" s="11"/>
      <c r="F21" s="11"/>
      <c r="G21" s="11"/>
      <c r="H21" s="11"/>
      <c r="I21" s="11"/>
      <c r="J21" s="11"/>
      <c r="K21" s="11"/>
      <c r="L21" s="11"/>
      <c r="M21" s="11"/>
      <c r="N21" s="11"/>
      <c r="O21" s="11"/>
      <c r="P21" s="11"/>
    </row>
    <row r="22" spans="1:16" ht="15">
      <c r="A22" s="11" t="s">
        <v>201</v>
      </c>
      <c r="B22" s="11"/>
      <c r="C22" s="11"/>
      <c r="D22" s="11"/>
      <c r="E22" s="11"/>
      <c r="F22" s="11"/>
      <c r="G22" s="11"/>
      <c r="H22" s="11"/>
      <c r="I22" s="11"/>
      <c r="J22" s="11"/>
      <c r="K22" s="11"/>
      <c r="L22" s="11"/>
      <c r="M22" s="11"/>
      <c r="N22" s="11"/>
      <c r="O22" s="11"/>
      <c r="P22" s="11"/>
    </row>
    <row r="23" spans="1:16" ht="15">
      <c r="A23" s="11" t="s">
        <v>197</v>
      </c>
      <c r="B23" s="11"/>
      <c r="C23" s="11"/>
      <c r="D23" s="11"/>
      <c r="E23" s="11"/>
      <c r="F23" s="11"/>
      <c r="G23" s="11"/>
      <c r="H23" s="11"/>
      <c r="I23" s="11"/>
      <c r="J23" s="11"/>
      <c r="K23" s="11"/>
      <c r="L23" s="11"/>
      <c r="M23" s="11"/>
      <c r="N23" s="11"/>
      <c r="O23" s="11"/>
      <c r="P23" s="11"/>
    </row>
    <row r="24" spans="1:16" ht="15">
      <c r="A24" s="11"/>
      <c r="B24" s="11"/>
      <c r="C24" s="11"/>
      <c r="D24" s="11"/>
      <c r="E24" s="11"/>
      <c r="F24" s="11"/>
      <c r="G24" s="11"/>
      <c r="H24" s="11"/>
      <c r="I24" s="11"/>
      <c r="J24" s="11"/>
      <c r="K24" s="11"/>
      <c r="L24" s="11"/>
      <c r="M24" s="11"/>
      <c r="N24" s="11"/>
      <c r="O24" s="11"/>
      <c r="P24" s="11"/>
    </row>
    <row r="25" spans="1:16" ht="18">
      <c r="A25" s="4" t="s">
        <v>199</v>
      </c>
      <c r="B25" s="11"/>
      <c r="C25" s="11"/>
      <c r="D25" s="11"/>
      <c r="E25" s="11"/>
      <c r="F25" s="11"/>
      <c r="G25" s="11"/>
      <c r="H25" s="11"/>
      <c r="I25" s="11"/>
      <c r="J25" s="11"/>
      <c r="K25" s="11"/>
      <c r="L25" s="11"/>
      <c r="M25" s="11"/>
      <c r="N25" s="11"/>
      <c r="O25" s="11"/>
      <c r="P25" s="11"/>
    </row>
    <row r="26" spans="1:16" ht="18">
      <c r="A26" s="5" t="s">
        <v>200</v>
      </c>
      <c r="B26" s="11"/>
      <c r="C26" s="11"/>
      <c r="D26" s="11"/>
      <c r="E26" s="11"/>
      <c r="F26" s="11"/>
      <c r="G26" s="11"/>
      <c r="H26" s="11"/>
      <c r="I26" s="11"/>
      <c r="J26" s="11"/>
      <c r="K26" s="11"/>
      <c r="L26" s="11"/>
      <c r="M26" s="11"/>
      <c r="N26" s="11"/>
      <c r="O26" s="11"/>
      <c r="P26" s="11"/>
    </row>
    <row r="27" spans="1:16" ht="15">
      <c r="A27" s="11" t="s">
        <v>202</v>
      </c>
      <c r="B27" s="11"/>
      <c r="C27" s="11"/>
      <c r="D27" s="11"/>
      <c r="E27" s="11"/>
      <c r="F27" s="11"/>
      <c r="G27" s="11"/>
      <c r="H27" s="11"/>
      <c r="I27" s="11"/>
      <c r="J27" s="11"/>
      <c r="K27" s="11"/>
      <c r="L27" s="11"/>
      <c r="M27" s="11"/>
      <c r="N27" s="11"/>
      <c r="O27" s="11"/>
      <c r="P27" s="11"/>
    </row>
    <row r="28" spans="1:16" ht="15">
      <c r="A28" s="11" t="s">
        <v>203</v>
      </c>
      <c r="B28" s="11"/>
      <c r="C28" s="11"/>
      <c r="D28" s="11"/>
      <c r="E28" s="11"/>
      <c r="F28" s="11"/>
      <c r="G28" s="11"/>
      <c r="H28" s="11"/>
      <c r="I28" s="11"/>
      <c r="J28" s="11"/>
      <c r="K28" s="11"/>
      <c r="L28" s="11"/>
      <c r="M28" s="11"/>
      <c r="N28" s="11"/>
      <c r="O28" s="11"/>
      <c r="P28" s="11"/>
    </row>
    <row r="29" spans="1:16" ht="15">
      <c r="A29" s="11"/>
      <c r="B29" s="11"/>
      <c r="C29" s="11"/>
      <c r="D29" s="11"/>
      <c r="E29" s="11"/>
      <c r="F29" s="11"/>
      <c r="G29" s="11"/>
      <c r="H29" s="11"/>
      <c r="I29" s="11"/>
      <c r="J29" s="11"/>
      <c r="K29" s="11"/>
      <c r="L29" s="11"/>
      <c r="M29" s="11"/>
      <c r="N29" s="11"/>
      <c r="O29" s="11"/>
      <c r="P29" s="11"/>
    </row>
    <row r="30" spans="1:16" ht="15">
      <c r="A30" s="11"/>
      <c r="B30" s="11"/>
      <c r="C30" s="11"/>
      <c r="D30" s="11"/>
      <c r="E30" s="11"/>
      <c r="F30" s="11"/>
      <c r="G30" s="11"/>
      <c r="H30" s="11"/>
      <c r="I30" s="11"/>
      <c r="J30" s="11"/>
      <c r="K30" s="11"/>
      <c r="L30" s="11"/>
      <c r="M30" s="11"/>
      <c r="N30" s="11"/>
      <c r="O30" s="11"/>
      <c r="P30" s="11"/>
    </row>
    <row r="31" spans="1:16" ht="15">
      <c r="A31" s="11"/>
      <c r="B31" s="11"/>
      <c r="C31" s="11"/>
      <c r="D31" s="11"/>
      <c r="E31" s="11"/>
      <c r="F31" s="11"/>
      <c r="G31" s="11"/>
      <c r="H31" s="11"/>
      <c r="I31" s="11"/>
      <c r="J31" s="11"/>
      <c r="K31" s="11"/>
      <c r="L31" s="11"/>
      <c r="M31" s="11"/>
      <c r="N31" s="11"/>
      <c r="O31" s="11"/>
      <c r="P31" s="11"/>
    </row>
    <row r="32" spans="1:16" ht="15">
      <c r="A32" s="11"/>
      <c r="B32" s="11"/>
      <c r="C32" s="11"/>
      <c r="D32" s="11"/>
      <c r="E32" s="11"/>
      <c r="F32" s="11"/>
      <c r="G32" s="11"/>
      <c r="H32" s="11"/>
      <c r="I32" s="11"/>
      <c r="J32" s="11"/>
      <c r="K32" s="11"/>
      <c r="L32" s="11"/>
      <c r="M32" s="11"/>
      <c r="N32" s="11"/>
      <c r="O32" s="11"/>
      <c r="P32" s="11"/>
    </row>
    <row r="33" spans="1:16" ht="15">
      <c r="A33" s="11"/>
      <c r="B33" s="11"/>
      <c r="C33" s="11"/>
      <c r="D33" s="11"/>
      <c r="E33" s="11"/>
      <c r="F33" s="11"/>
      <c r="G33" s="11"/>
      <c r="H33" s="11"/>
      <c r="I33" s="11"/>
      <c r="J33" s="11"/>
      <c r="K33" s="11"/>
      <c r="L33" s="11"/>
      <c r="M33" s="11"/>
      <c r="N33" s="11"/>
      <c r="O33" s="11"/>
      <c r="P33" s="11"/>
    </row>
    <row r="34" spans="1:16" ht="15">
      <c r="A34" s="11"/>
      <c r="B34" s="11"/>
      <c r="C34" s="11"/>
      <c r="D34" s="11"/>
      <c r="E34" s="11"/>
      <c r="F34" s="11"/>
      <c r="G34" s="11"/>
      <c r="H34" s="11"/>
      <c r="I34" s="11"/>
      <c r="J34" s="11"/>
      <c r="K34" s="11"/>
      <c r="L34" s="11"/>
      <c r="M34" s="11"/>
      <c r="N34" s="11"/>
      <c r="O34" s="11"/>
      <c r="P34" s="11"/>
    </row>
    <row r="35" spans="1:16" ht="15">
      <c r="A35" s="11"/>
      <c r="B35" s="11"/>
      <c r="C35" s="11"/>
      <c r="D35" s="11"/>
      <c r="E35" s="11"/>
      <c r="F35" s="11"/>
      <c r="G35" s="11"/>
      <c r="H35" s="11"/>
      <c r="I35" s="11"/>
      <c r="J35" s="11"/>
      <c r="K35" s="11"/>
      <c r="L35" s="11"/>
      <c r="M35" s="11"/>
      <c r="N35" s="11"/>
      <c r="O35" s="11"/>
      <c r="P35" s="11"/>
    </row>
    <row r="36" spans="1:16" ht="15">
      <c r="A36" s="11"/>
      <c r="B36" s="11"/>
      <c r="C36" s="11"/>
      <c r="D36" s="11"/>
      <c r="E36" s="11"/>
      <c r="F36" s="11"/>
      <c r="G36" s="11"/>
      <c r="H36" s="11"/>
      <c r="I36" s="11"/>
      <c r="J36" s="11"/>
      <c r="K36" s="11"/>
      <c r="L36" s="11"/>
      <c r="M36" s="11"/>
      <c r="N36" s="11"/>
      <c r="O36" s="11"/>
      <c r="P36" s="11"/>
    </row>
  </sheetData>
  <printOptions/>
  <pageMargins left="0" right="0" top="1" bottom="1" header="0.5" footer="0.5"/>
  <pageSetup horizontalDpi="600" verticalDpi="600" orientation="landscape" r:id="rId3"/>
  <legacyDrawing r:id="rId2"/>
  <oleObjects>
    <oleObject progId="MSPhotoEd.3" shapeId="1585153" r:id="rId1"/>
  </oleObjects>
</worksheet>
</file>

<file path=xl/worksheets/sheet5.xml><?xml version="1.0" encoding="utf-8"?>
<worksheet xmlns="http://schemas.openxmlformats.org/spreadsheetml/2006/main" xmlns:r="http://schemas.openxmlformats.org/officeDocument/2006/relationships">
  <sheetPr codeName="Sheet3"/>
  <dimension ref="A1:D24"/>
  <sheetViews>
    <sheetView workbookViewId="0" topLeftCell="A1">
      <selection activeCell="A2" sqref="A2"/>
    </sheetView>
  </sheetViews>
  <sheetFormatPr defaultColWidth="9.140625" defaultRowHeight="12.75"/>
  <cols>
    <col min="1" max="1" width="13.7109375" style="0" customWidth="1"/>
  </cols>
  <sheetData>
    <row r="1" ht="18">
      <c r="A1" s="4" t="s">
        <v>36</v>
      </c>
    </row>
    <row r="2" ht="18">
      <c r="A2" s="4"/>
    </row>
    <row r="3" spans="1:4" ht="15">
      <c r="A3" s="11" t="s">
        <v>37</v>
      </c>
      <c r="B3" s="11"/>
      <c r="C3" s="11"/>
      <c r="D3" s="11"/>
    </row>
    <row r="4" spans="1:4" ht="15">
      <c r="A4" s="18">
        <v>13</v>
      </c>
      <c r="B4" s="11"/>
      <c r="C4" s="11"/>
      <c r="D4" s="11"/>
    </row>
    <row r="5" spans="1:4" ht="15">
      <c r="A5" s="18">
        <v>28</v>
      </c>
      <c r="B5" s="11"/>
      <c r="C5" s="11"/>
      <c r="D5" s="11"/>
    </row>
    <row r="6" spans="1:4" ht="15">
      <c r="A6" s="18">
        <v>37</v>
      </c>
      <c r="B6" s="11"/>
      <c r="C6" s="11"/>
      <c r="D6" s="11"/>
    </row>
    <row r="7" spans="1:4" ht="15">
      <c r="A7" s="18">
        <v>211</v>
      </c>
      <c r="B7" s="18">
        <f>A5+A6+2*A7</f>
        <v>487</v>
      </c>
      <c r="C7" s="11" t="s">
        <v>27</v>
      </c>
      <c r="D7" s="11"/>
    </row>
    <row r="8" spans="1:4" ht="15">
      <c r="A8" s="18">
        <v>233</v>
      </c>
      <c r="B8" s="11"/>
      <c r="C8" s="11" t="s">
        <v>29</v>
      </c>
      <c r="D8" s="11"/>
    </row>
    <row r="9" spans="1:4" ht="15">
      <c r="A9" s="18">
        <v>261</v>
      </c>
      <c r="B9" s="11"/>
      <c r="C9" s="11" t="s">
        <v>28</v>
      </c>
      <c r="D9" s="11"/>
    </row>
    <row r="10" spans="1:4" ht="15">
      <c r="A10" s="18">
        <v>268</v>
      </c>
      <c r="B10" s="11"/>
      <c r="C10" s="11" t="s">
        <v>30</v>
      </c>
      <c r="D10" s="11"/>
    </row>
    <row r="11" spans="1:4" ht="15">
      <c r="A11" s="18">
        <v>332</v>
      </c>
      <c r="B11" s="11"/>
      <c r="C11" s="11" t="s">
        <v>33</v>
      </c>
      <c r="D11" s="11"/>
    </row>
    <row r="12" spans="1:4" ht="15">
      <c r="A12" s="18">
        <v>398</v>
      </c>
      <c r="B12" s="11"/>
      <c r="C12" s="11" t="s">
        <v>47</v>
      </c>
      <c r="D12" s="11"/>
    </row>
    <row r="13" spans="1:4" ht="15">
      <c r="A13" s="18">
        <v>418</v>
      </c>
      <c r="B13" s="11"/>
      <c r="C13" s="11"/>
      <c r="D13" s="11"/>
    </row>
    <row r="14" spans="1:4" ht="15">
      <c r="A14" s="18">
        <v>428</v>
      </c>
      <c r="B14" s="11"/>
      <c r="C14" s="11"/>
      <c r="D14" s="11"/>
    </row>
    <row r="15" spans="1:4" ht="15">
      <c r="A15" s="18">
        <v>447</v>
      </c>
      <c r="B15" s="11"/>
      <c r="C15" s="11" t="s">
        <v>31</v>
      </c>
      <c r="D15" s="11"/>
    </row>
    <row r="16" spans="1:4" ht="15">
      <c r="A16" s="18">
        <v>512</v>
      </c>
      <c r="B16" s="11"/>
      <c r="C16" s="11"/>
      <c r="D16" s="11" t="s">
        <v>32</v>
      </c>
    </row>
    <row r="17" spans="1:4" ht="15">
      <c r="A17" s="18">
        <v>717</v>
      </c>
      <c r="B17" s="11"/>
      <c r="C17" s="11"/>
      <c r="D17" s="11"/>
    </row>
    <row r="18" spans="1:4" ht="15">
      <c r="A18" s="18">
        <v>777</v>
      </c>
      <c r="B18" s="11"/>
      <c r="C18" s="11"/>
      <c r="D18" s="11"/>
    </row>
    <row r="19" spans="1:4" ht="15">
      <c r="A19" s="18">
        <v>886</v>
      </c>
      <c r="B19" s="11"/>
      <c r="C19" s="11"/>
      <c r="D19" s="11"/>
    </row>
    <row r="20" spans="1:4" ht="15">
      <c r="A20" s="11"/>
      <c r="B20" s="11"/>
      <c r="C20" s="11"/>
      <c r="D20" s="11"/>
    </row>
    <row r="21" spans="1:4" ht="15">
      <c r="A21" s="18"/>
      <c r="B21" s="11"/>
      <c r="C21" s="11"/>
      <c r="D21" s="11"/>
    </row>
    <row r="22" spans="1:4" ht="15">
      <c r="A22" s="18"/>
      <c r="B22" s="11"/>
      <c r="C22" s="11"/>
      <c r="D22" s="11"/>
    </row>
    <row r="23" spans="1:4" ht="15">
      <c r="A23" s="18"/>
      <c r="B23" s="11"/>
      <c r="C23" s="11"/>
      <c r="D23" s="11"/>
    </row>
    <row r="24" ht="12.75">
      <c r="A24" s="7"/>
    </row>
  </sheetData>
  <printOptions/>
  <pageMargins left="0" right="0"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4"/>
  <dimension ref="A1:E32"/>
  <sheetViews>
    <sheetView workbookViewId="0" topLeftCell="A1">
      <selection activeCell="I1" sqref="I1"/>
    </sheetView>
  </sheetViews>
  <sheetFormatPr defaultColWidth="9.140625" defaultRowHeight="12.75"/>
  <sheetData>
    <row r="1" ht="18">
      <c r="A1" s="4" t="s">
        <v>40</v>
      </c>
    </row>
    <row r="2" ht="18">
      <c r="A2" s="4" t="s">
        <v>106</v>
      </c>
    </row>
    <row r="4" spans="1:5" ht="15">
      <c r="A4" s="11" t="s">
        <v>41</v>
      </c>
      <c r="B4" s="11"/>
      <c r="C4" s="11"/>
      <c r="D4" s="11"/>
      <c r="E4" s="11"/>
    </row>
    <row r="5" spans="1:5" ht="15">
      <c r="A5" s="11" t="s">
        <v>44</v>
      </c>
      <c r="B5" s="11"/>
      <c r="C5" s="11"/>
      <c r="D5" s="11"/>
      <c r="E5" s="11"/>
    </row>
    <row r="6" spans="1:5" ht="15">
      <c r="A6" s="11" t="s">
        <v>43</v>
      </c>
      <c r="B6" s="11"/>
      <c r="C6" s="11"/>
      <c r="D6" s="11"/>
      <c r="E6" s="11"/>
    </row>
    <row r="7" spans="1:5" ht="15">
      <c r="A7" s="11"/>
      <c r="B7" s="11" t="s">
        <v>42</v>
      </c>
      <c r="C7" s="11"/>
      <c r="D7" s="11"/>
      <c r="E7" s="11"/>
    </row>
    <row r="8" spans="1:5" ht="15">
      <c r="A8" s="11" t="s">
        <v>45</v>
      </c>
      <c r="B8" s="11"/>
      <c r="C8" s="11"/>
      <c r="D8" s="11"/>
      <c r="E8" s="11"/>
    </row>
    <row r="9" spans="1:5" ht="15">
      <c r="A9" s="11" t="s">
        <v>46</v>
      </c>
      <c r="B9" s="11"/>
      <c r="C9" s="11"/>
      <c r="D9" s="11"/>
      <c r="E9" s="11"/>
    </row>
    <row r="10" spans="1:5" ht="15">
      <c r="A10" s="11" t="s">
        <v>65</v>
      </c>
      <c r="B10" s="11"/>
      <c r="C10" s="11"/>
      <c r="D10" s="11"/>
      <c r="E10" s="11"/>
    </row>
    <row r="11" spans="1:5" ht="15">
      <c r="A11" s="11"/>
      <c r="B11" s="11"/>
      <c r="C11" s="11"/>
      <c r="D11" s="11"/>
      <c r="E11" s="11"/>
    </row>
    <row r="12" spans="1:5" ht="15">
      <c r="A12" s="11" t="s">
        <v>62</v>
      </c>
      <c r="B12" s="11"/>
      <c r="C12" s="11"/>
      <c r="D12" s="11"/>
      <c r="E12" s="11"/>
    </row>
    <row r="13" spans="1:5" ht="15">
      <c r="A13" s="11"/>
      <c r="B13" s="11" t="s">
        <v>60</v>
      </c>
      <c r="C13" s="11"/>
      <c r="D13" s="11"/>
      <c r="E13" s="11"/>
    </row>
    <row r="14" spans="1:5" ht="15">
      <c r="A14" s="11"/>
      <c r="B14" s="19">
        <v>-1</v>
      </c>
      <c r="C14" s="11"/>
      <c r="D14" s="11"/>
      <c r="E14" s="11"/>
    </row>
    <row r="15" spans="1:5" ht="15">
      <c r="A15" s="11"/>
      <c r="B15" s="20">
        <v>1</v>
      </c>
      <c r="C15" s="11"/>
      <c r="D15" s="11"/>
      <c r="E15" s="11"/>
    </row>
    <row r="16" spans="1:5" ht="15">
      <c r="A16" s="11"/>
      <c r="B16" s="20">
        <v>-100</v>
      </c>
      <c r="C16" s="11"/>
      <c r="D16" s="11"/>
      <c r="E16" s="11"/>
    </row>
    <row r="17" spans="1:5" ht="15">
      <c r="A17" s="11"/>
      <c r="B17" s="20">
        <v>1</v>
      </c>
      <c r="C17" s="11"/>
      <c r="D17" s="11"/>
      <c r="E17" s="11"/>
    </row>
    <row r="18" spans="1:5" ht="15">
      <c r="A18" s="11"/>
      <c r="B18" s="20">
        <v>0</v>
      </c>
      <c r="C18" s="11" t="s">
        <v>61</v>
      </c>
      <c r="D18" s="11"/>
      <c r="E18" s="11"/>
    </row>
    <row r="19" spans="1:5" ht="15">
      <c r="A19" s="11"/>
      <c r="B19" s="20"/>
      <c r="C19" s="11"/>
      <c r="D19" s="11"/>
      <c r="E19" s="11"/>
    </row>
    <row r="20" spans="1:5" ht="15">
      <c r="A20" s="11"/>
      <c r="B20" s="21">
        <v>5</v>
      </c>
      <c r="C20" s="11"/>
      <c r="D20" s="11"/>
      <c r="E20" s="11"/>
    </row>
    <row r="21" spans="1:5" ht="15">
      <c r="A21" s="11" t="s">
        <v>63</v>
      </c>
      <c r="B21" s="11"/>
      <c r="C21" s="11"/>
      <c r="D21" s="11"/>
      <c r="E21" s="11"/>
    </row>
    <row r="22" spans="1:5" ht="15">
      <c r="A22" s="11"/>
      <c r="B22" s="11" t="s">
        <v>64</v>
      </c>
      <c r="C22" s="11"/>
      <c r="D22" s="11"/>
      <c r="E22" s="11"/>
    </row>
    <row r="23" spans="1:5" ht="15">
      <c r="A23" s="11"/>
      <c r="B23" s="22"/>
      <c r="C23" s="23">
        <v>1</v>
      </c>
      <c r="D23" s="11"/>
      <c r="E23" s="11"/>
    </row>
    <row r="24" spans="1:5" ht="15">
      <c r="A24" s="11"/>
      <c r="B24" s="24"/>
      <c r="C24" s="25">
        <v>3</v>
      </c>
      <c r="D24" s="11"/>
      <c r="E24" s="11"/>
    </row>
    <row r="25" spans="1:5" ht="15">
      <c r="A25" s="11"/>
      <c r="B25" s="24"/>
      <c r="C25" s="25">
        <v>5</v>
      </c>
      <c r="D25" s="11"/>
      <c r="E25" s="11"/>
    </row>
    <row r="26" spans="1:5" ht="15">
      <c r="A26" s="11"/>
      <c r="B26" s="24"/>
      <c r="C26" s="25">
        <v>7</v>
      </c>
      <c r="D26" s="11"/>
      <c r="E26" s="11"/>
    </row>
    <row r="27" spans="1:5" ht="15">
      <c r="A27" s="11"/>
      <c r="B27" s="24"/>
      <c r="C27" s="25">
        <v>11</v>
      </c>
      <c r="D27" s="11"/>
      <c r="E27" s="11"/>
    </row>
    <row r="28" spans="1:5" ht="15">
      <c r="A28" s="11"/>
      <c r="B28" s="24"/>
      <c r="C28" s="25">
        <v>11</v>
      </c>
      <c r="D28" s="11"/>
      <c r="E28" s="11"/>
    </row>
    <row r="29" spans="1:5" ht="15">
      <c r="A29" s="11"/>
      <c r="B29" s="24"/>
      <c r="C29" s="25">
        <v>13</v>
      </c>
      <c r="D29" s="11"/>
      <c r="E29" s="11"/>
    </row>
    <row r="30" spans="1:5" ht="15">
      <c r="A30" s="11"/>
      <c r="B30" s="24"/>
      <c r="C30" s="25">
        <v>15</v>
      </c>
      <c r="D30" s="11"/>
      <c r="E30" s="11"/>
    </row>
    <row r="31" spans="1:5" ht="15">
      <c r="A31" s="11"/>
      <c r="B31" s="26"/>
      <c r="C31" s="27">
        <v>30</v>
      </c>
      <c r="D31" s="11"/>
      <c r="E31" s="11"/>
    </row>
    <row r="32" spans="1:5" ht="15">
      <c r="A32" s="11"/>
      <c r="B32" s="11"/>
      <c r="C32" s="11"/>
      <c r="D32" s="11"/>
      <c r="E32" s="11"/>
    </row>
  </sheetData>
  <conditionalFormatting sqref="B14:B20">
    <cfRule type="cellIs" priority="1" dxfId="0" operator="lessThan" stopIfTrue="1">
      <formula>0</formula>
    </cfRule>
    <cfRule type="cellIs" priority="2" dxfId="1" operator="greaterThan" stopIfTrue="1">
      <formula>0</formula>
    </cfRule>
  </conditionalFormatting>
  <conditionalFormatting sqref="B23:B30">
    <cfRule type="expression" priority="3" dxfId="2" stopIfTrue="1">
      <formula>ABS(C23-C24)&gt;3</formula>
    </cfRule>
  </conditionalFormatting>
  <printOptions/>
  <pageMargins left="0" right="0"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5"/>
  <dimension ref="A1:F19"/>
  <sheetViews>
    <sheetView workbookViewId="0" topLeftCell="A1">
      <selection activeCell="I1" sqref="I1"/>
    </sheetView>
  </sheetViews>
  <sheetFormatPr defaultColWidth="9.140625" defaultRowHeight="12.75"/>
  <cols>
    <col min="4" max="4" width="11.57421875" style="0" bestFit="1" customWidth="1"/>
  </cols>
  <sheetData>
    <row r="1" ht="18">
      <c r="A1" s="4" t="s">
        <v>71</v>
      </c>
    </row>
    <row r="2" ht="18">
      <c r="A2" s="4" t="s">
        <v>91</v>
      </c>
    </row>
    <row r="3" ht="15">
      <c r="A3" s="11" t="s">
        <v>86</v>
      </c>
    </row>
    <row r="4" spans="1:6" ht="15">
      <c r="A4" s="11" t="s">
        <v>72</v>
      </c>
      <c r="B4" s="11"/>
      <c r="C4" s="11"/>
      <c r="D4" s="11"/>
      <c r="E4" s="11"/>
      <c r="F4" s="11"/>
    </row>
    <row r="5" spans="1:6" ht="15">
      <c r="A5" s="11" t="s">
        <v>73</v>
      </c>
      <c r="B5" s="11"/>
      <c r="C5" s="11"/>
      <c r="D5" s="11"/>
      <c r="E5" s="11"/>
      <c r="F5" s="11"/>
    </row>
    <row r="6" spans="1:6" ht="15.75">
      <c r="A6" s="11" t="s">
        <v>74</v>
      </c>
      <c r="B6" s="11"/>
      <c r="C6" s="11"/>
      <c r="D6" s="15" t="s">
        <v>88</v>
      </c>
      <c r="E6" s="12">
        <v>0.045</v>
      </c>
      <c r="F6" s="11" t="s">
        <v>87</v>
      </c>
    </row>
    <row r="7" spans="1:6" ht="15.75">
      <c r="A7" s="11" t="s">
        <v>75</v>
      </c>
      <c r="B7" s="11"/>
      <c r="C7" s="11"/>
      <c r="D7" s="15" t="s">
        <v>89</v>
      </c>
      <c r="E7" s="12">
        <f>E6</f>
        <v>0.045</v>
      </c>
      <c r="F7" s="11" t="s">
        <v>76</v>
      </c>
    </row>
    <row r="8" spans="1:6" ht="15.75">
      <c r="A8" s="11" t="s">
        <v>77</v>
      </c>
      <c r="B8" s="11"/>
      <c r="C8" s="11"/>
      <c r="D8" s="15" t="s">
        <v>90</v>
      </c>
      <c r="E8" s="11">
        <f>E6</f>
        <v>0.045</v>
      </c>
      <c r="F8" s="11" t="s">
        <v>76</v>
      </c>
    </row>
    <row r="9" spans="1:6" ht="15">
      <c r="A9" s="11"/>
      <c r="B9" s="11"/>
      <c r="C9" s="11"/>
      <c r="D9" s="11"/>
      <c r="E9" s="11"/>
      <c r="F9" s="11"/>
    </row>
    <row r="10" spans="1:6" ht="15">
      <c r="A10" s="11" t="s">
        <v>78</v>
      </c>
      <c r="B10" s="11"/>
      <c r="C10" s="11"/>
      <c r="D10" s="11" t="s">
        <v>79</v>
      </c>
      <c r="E10" s="11" t="s">
        <v>80</v>
      </c>
      <c r="F10" s="11"/>
    </row>
    <row r="11" spans="1:6" ht="15">
      <c r="A11" s="11" t="s">
        <v>81</v>
      </c>
      <c r="B11" s="11"/>
      <c r="C11" s="11"/>
      <c r="D11" s="11" t="s">
        <v>79</v>
      </c>
      <c r="E11" s="11" t="s">
        <v>82</v>
      </c>
      <c r="F11" s="11"/>
    </row>
    <row r="12" spans="1:6" ht="15">
      <c r="A12" s="11" t="s">
        <v>78</v>
      </c>
      <c r="B12" s="11"/>
      <c r="C12" s="11"/>
      <c r="D12" s="11" t="s">
        <v>83</v>
      </c>
      <c r="E12" s="11" t="s">
        <v>84</v>
      </c>
      <c r="F12" s="11"/>
    </row>
    <row r="13" spans="1:6" ht="15">
      <c r="A13" s="11" t="s">
        <v>81</v>
      </c>
      <c r="B13" s="11"/>
      <c r="C13" s="11"/>
      <c r="D13" s="11" t="s">
        <v>83</v>
      </c>
      <c r="E13" s="11" t="s">
        <v>85</v>
      </c>
      <c r="F13" s="11"/>
    </row>
    <row r="14" spans="1:6" ht="15">
      <c r="A14" s="11"/>
      <c r="B14" s="11"/>
      <c r="C14" s="11"/>
      <c r="D14" s="11"/>
      <c r="E14" s="11"/>
      <c r="F14" s="11"/>
    </row>
    <row r="15" spans="1:6" ht="15">
      <c r="A15" s="11" t="s">
        <v>92</v>
      </c>
      <c r="B15" s="11"/>
      <c r="C15" s="11"/>
      <c r="D15" s="11"/>
      <c r="E15" s="11"/>
      <c r="F15" s="11"/>
    </row>
    <row r="16" spans="1:6" ht="15">
      <c r="A16" s="11" t="s">
        <v>93</v>
      </c>
      <c r="B16" s="11"/>
      <c r="C16" s="11"/>
      <c r="D16" s="11"/>
      <c r="E16" s="11"/>
      <c r="F16" s="11"/>
    </row>
    <row r="17" spans="1:6" ht="15">
      <c r="A17" s="11" t="s">
        <v>94</v>
      </c>
      <c r="B17" s="11"/>
      <c r="C17" s="11"/>
      <c r="D17" s="11"/>
      <c r="E17" s="11"/>
      <c r="F17" s="11"/>
    </row>
    <row r="18" spans="1:6" ht="15">
      <c r="A18" s="11"/>
      <c r="B18" s="11"/>
      <c r="C18" s="11"/>
      <c r="D18" s="11"/>
      <c r="E18" s="11"/>
      <c r="F18" s="11"/>
    </row>
    <row r="19" spans="1:6" ht="15">
      <c r="A19" s="11" t="s">
        <v>122</v>
      </c>
      <c r="B19" s="11"/>
      <c r="C19" s="11"/>
      <c r="D19" s="11"/>
      <c r="E19" s="11"/>
      <c r="F19" s="11"/>
    </row>
  </sheetData>
  <printOptions/>
  <pageMargins left="0" right="0"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6"/>
  <dimension ref="A1:J42"/>
  <sheetViews>
    <sheetView workbookViewId="0" topLeftCell="A1">
      <selection activeCell="F1" sqref="F1"/>
    </sheetView>
  </sheetViews>
  <sheetFormatPr defaultColWidth="9.140625" defaultRowHeight="12.75"/>
  <cols>
    <col min="1" max="1" width="13.7109375" style="0" customWidth="1"/>
  </cols>
  <sheetData>
    <row r="1" ht="18">
      <c r="A1" s="4" t="s">
        <v>48</v>
      </c>
    </row>
    <row r="2" ht="18">
      <c r="A2" s="4" t="s">
        <v>163</v>
      </c>
    </row>
    <row r="3" ht="12.75">
      <c r="A3" t="s">
        <v>59</v>
      </c>
    </row>
    <row r="4" ht="12.75">
      <c r="A4" t="s">
        <v>57</v>
      </c>
    </row>
    <row r="5" ht="12.75">
      <c r="A5" t="s">
        <v>37</v>
      </c>
    </row>
    <row r="6" spans="1:3" ht="12.75">
      <c r="A6" s="7">
        <v>13</v>
      </c>
      <c r="B6" t="s">
        <v>50</v>
      </c>
      <c r="C6" t="s">
        <v>53</v>
      </c>
    </row>
    <row r="7" spans="1:3" ht="12.75">
      <c r="A7" s="7">
        <v>28</v>
      </c>
      <c r="B7" t="s">
        <v>50</v>
      </c>
      <c r="C7" t="s">
        <v>53</v>
      </c>
    </row>
    <row r="8" spans="1:3" ht="12.75">
      <c r="A8" s="7">
        <v>37</v>
      </c>
      <c r="B8" t="s">
        <v>50</v>
      </c>
      <c r="C8" t="s">
        <v>53</v>
      </c>
    </row>
    <row r="9" spans="1:3" ht="12.75">
      <c r="A9" s="7">
        <v>211</v>
      </c>
      <c r="B9" s="7" t="s">
        <v>51</v>
      </c>
      <c r="C9" t="s">
        <v>53</v>
      </c>
    </row>
    <row r="10" spans="1:3" ht="12.75">
      <c r="A10" s="7">
        <v>233</v>
      </c>
      <c r="B10" t="s">
        <v>51</v>
      </c>
      <c r="C10" t="s">
        <v>53</v>
      </c>
    </row>
    <row r="11" spans="1:3" ht="12.75">
      <c r="A11" s="7">
        <v>261</v>
      </c>
      <c r="B11" t="s">
        <v>51</v>
      </c>
      <c r="C11" t="s">
        <v>53</v>
      </c>
    </row>
    <row r="12" spans="1:3" ht="12.75">
      <c r="A12" s="7">
        <v>268</v>
      </c>
      <c r="B12" t="s">
        <v>51</v>
      </c>
      <c r="C12" t="s">
        <v>53</v>
      </c>
    </row>
    <row r="13" spans="1:3" ht="12.75">
      <c r="A13" s="7">
        <v>332</v>
      </c>
      <c r="B13" t="s">
        <v>52</v>
      </c>
      <c r="C13" t="s">
        <v>56</v>
      </c>
    </row>
    <row r="14" spans="1:3" ht="12.75">
      <c r="A14" s="7">
        <v>398</v>
      </c>
      <c r="B14" t="s">
        <v>52</v>
      </c>
      <c r="C14" t="s">
        <v>56</v>
      </c>
    </row>
    <row r="15" spans="1:3" ht="12.75">
      <c r="A15" s="7">
        <v>418</v>
      </c>
      <c r="B15" t="s">
        <v>52</v>
      </c>
      <c r="C15" t="s">
        <v>56</v>
      </c>
    </row>
    <row r="16" spans="1:3" ht="12.75">
      <c r="A16" s="7">
        <v>428</v>
      </c>
      <c r="B16" t="s">
        <v>50</v>
      </c>
      <c r="C16" t="s">
        <v>53</v>
      </c>
    </row>
    <row r="17" spans="1:3" ht="12.75">
      <c r="A17" s="7">
        <v>447</v>
      </c>
      <c r="B17" t="s">
        <v>51</v>
      </c>
      <c r="C17" t="s">
        <v>53</v>
      </c>
    </row>
    <row r="18" spans="1:3" ht="12.75">
      <c r="A18" s="7">
        <v>512</v>
      </c>
      <c r="B18" t="s">
        <v>52</v>
      </c>
      <c r="C18" t="s">
        <v>56</v>
      </c>
    </row>
    <row r="19" spans="1:3" ht="12.75">
      <c r="A19" s="7">
        <v>717</v>
      </c>
      <c r="B19" t="s">
        <v>50</v>
      </c>
      <c r="C19" t="s">
        <v>53</v>
      </c>
    </row>
    <row r="20" spans="1:3" ht="12.75">
      <c r="A20" s="7">
        <v>777</v>
      </c>
      <c r="B20" t="s">
        <v>50</v>
      </c>
      <c r="C20" t="s">
        <v>53</v>
      </c>
    </row>
    <row r="21" spans="1:3" ht="12.75">
      <c r="A21" s="7">
        <v>886</v>
      </c>
      <c r="B21" t="s">
        <v>50</v>
      </c>
      <c r="C21" t="s">
        <v>53</v>
      </c>
    </row>
    <row r="22" ht="12.75">
      <c r="A22" s="7">
        <f>SUM(A6:A21)</f>
        <v>5966</v>
      </c>
    </row>
    <row r="23" spans="1:2" ht="12.75">
      <c r="A23" s="7"/>
      <c r="B23" s="7" t="s">
        <v>58</v>
      </c>
    </row>
    <row r="24" spans="1:4" ht="12.75">
      <c r="A24" s="7"/>
      <c r="B24" s="8" t="s">
        <v>50</v>
      </c>
      <c r="C24" s="7">
        <f>SUMIF(B$6:B$21,B24,A$6:A$21)</f>
        <v>2886</v>
      </c>
      <c r="D24" t="s">
        <v>54</v>
      </c>
    </row>
    <row r="25" spans="1:3" ht="12.75">
      <c r="A25" s="7"/>
      <c r="B25" s="8" t="s">
        <v>51</v>
      </c>
      <c r="C25" s="7">
        <f>SUMIF(B$6:B$21,B25,A$6:A$21)</f>
        <v>1420</v>
      </c>
    </row>
    <row r="26" spans="1:3" ht="12.75">
      <c r="A26" s="7"/>
      <c r="B26" s="8" t="s">
        <v>52</v>
      </c>
      <c r="C26" s="7">
        <f>SUMIF(B$6:B$21,B26,A$6:A$21)</f>
        <v>1660</v>
      </c>
    </row>
    <row r="27" spans="1:3" ht="12.75">
      <c r="A27" s="7"/>
      <c r="B27" s="8"/>
      <c r="C27" s="7">
        <f>SUM(C24:C26)</f>
        <v>5966</v>
      </c>
    </row>
    <row r="28" spans="2:3" ht="12.75">
      <c r="B28" s="8"/>
      <c r="C28" s="7"/>
    </row>
    <row r="29" spans="2:4" ht="12.75">
      <c r="B29" s="8" t="s">
        <v>53</v>
      </c>
      <c r="C29" s="7">
        <f>SUMIF(C$6:C$21,B29,A$6:A$21)</f>
        <v>4306</v>
      </c>
      <c r="D29" t="s">
        <v>55</v>
      </c>
    </row>
    <row r="30" spans="2:3" ht="12.75">
      <c r="B30" s="8" t="s">
        <v>56</v>
      </c>
      <c r="C30" s="7">
        <f>SUMIF(C$6:C$21,B30,A$6:A$21)</f>
        <v>1660</v>
      </c>
    </row>
    <row r="31" ht="12.75">
      <c r="C31" s="7">
        <f>SUM(C28:C30)</f>
        <v>5966</v>
      </c>
    </row>
    <row r="32" spans="1:10" ht="13.5" thickBot="1">
      <c r="A32" s="71"/>
      <c r="B32" s="71"/>
      <c r="C32" s="71"/>
      <c r="D32" s="71"/>
      <c r="E32" s="71"/>
      <c r="F32" s="71"/>
      <c r="G32" s="71"/>
      <c r="H32" s="71"/>
      <c r="I32" s="71"/>
      <c r="J32" s="71"/>
    </row>
    <row r="33" spans="1:10" ht="12.75">
      <c r="A33" s="64"/>
      <c r="B33" s="64"/>
      <c r="C33" s="64"/>
      <c r="D33" s="64"/>
      <c r="E33" s="64"/>
      <c r="F33" s="64"/>
      <c r="G33" s="64"/>
      <c r="H33" s="64"/>
      <c r="I33" s="64"/>
      <c r="J33" s="64"/>
    </row>
    <row r="34" spans="2:4" ht="12.75">
      <c r="B34" s="8" t="s">
        <v>50</v>
      </c>
      <c r="C34" s="7">
        <f>SUMIF(criteria1,B34,MyIntegers)</f>
        <v>2886</v>
      </c>
      <c r="D34" t="s">
        <v>180</v>
      </c>
    </row>
    <row r="35" spans="2:4" ht="12.75">
      <c r="B35" s="8" t="s">
        <v>51</v>
      </c>
      <c r="C35" s="7">
        <f>SUMIF(criteria1,B35,MyIntegers)</f>
        <v>1420</v>
      </c>
      <c r="D35" t="s">
        <v>181</v>
      </c>
    </row>
    <row r="36" spans="2:3" ht="12.75">
      <c r="B36" s="8" t="s">
        <v>52</v>
      </c>
      <c r="C36" s="7">
        <f>SUMIF(criteria1,B36,MyIntegers)</f>
        <v>1660</v>
      </c>
    </row>
    <row r="37" spans="2:3" ht="12.75">
      <c r="B37" s="8"/>
      <c r="C37" s="7">
        <f>SUM(C34:C36)</f>
        <v>5966</v>
      </c>
    </row>
    <row r="38" spans="2:3" ht="12.75">
      <c r="B38" s="8"/>
      <c r="C38" s="7"/>
    </row>
    <row r="39" spans="2:3" ht="12.75">
      <c r="B39" s="8" t="s">
        <v>53</v>
      </c>
      <c r="C39" s="7">
        <f>SUMIF(criteria2,B39,MyIntegers)</f>
        <v>4306</v>
      </c>
    </row>
    <row r="40" spans="2:3" ht="12.75">
      <c r="B40" s="8" t="s">
        <v>56</v>
      </c>
      <c r="C40" s="7">
        <f>SUMIF(criteria2,B40,MyIntegers)</f>
        <v>1660</v>
      </c>
    </row>
    <row r="41" ht="12.75">
      <c r="C41" s="7">
        <f>SUM(C39:C40)</f>
        <v>5966</v>
      </c>
    </row>
    <row r="42" ht="12.75">
      <c r="C42" s="7"/>
    </row>
  </sheetData>
  <printOptions/>
  <pageMargins left="0" right="0"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7"/>
  <dimension ref="A1:H48"/>
  <sheetViews>
    <sheetView workbookViewId="0" topLeftCell="A1">
      <selection activeCell="I1" sqref="I1"/>
    </sheetView>
  </sheetViews>
  <sheetFormatPr defaultColWidth="9.140625" defaultRowHeight="12.75"/>
  <cols>
    <col min="4" max="4" width="10.8515625" style="0" bestFit="1" customWidth="1"/>
    <col min="6" max="6" width="12.57421875" style="0" bestFit="1" customWidth="1"/>
  </cols>
  <sheetData>
    <row r="1" ht="18">
      <c r="A1" s="4" t="s">
        <v>95</v>
      </c>
    </row>
    <row r="2" ht="18">
      <c r="A2" s="4" t="s">
        <v>96</v>
      </c>
    </row>
    <row r="3" spans="1:7" ht="15">
      <c r="A3" s="11" t="s">
        <v>97</v>
      </c>
      <c r="B3" s="11"/>
      <c r="C3" s="11"/>
      <c r="D3" s="11"/>
      <c r="E3" s="11"/>
      <c r="F3" s="11"/>
      <c r="G3" s="11"/>
    </row>
    <row r="4" spans="1:7" ht="15">
      <c r="A4" s="11"/>
      <c r="B4" s="11"/>
      <c r="C4" s="11"/>
      <c r="D4" s="11"/>
      <c r="E4" s="11"/>
      <c r="F4" s="11"/>
      <c r="G4" s="11"/>
    </row>
    <row r="5" spans="1:7" ht="15">
      <c r="A5" s="11"/>
      <c r="B5" s="11"/>
      <c r="C5" s="11"/>
      <c r="D5" s="11" t="s">
        <v>98</v>
      </c>
      <c r="E5" s="11"/>
      <c r="F5" s="11"/>
      <c r="G5" s="11"/>
    </row>
    <row r="6" spans="1:6" ht="15">
      <c r="A6" s="28">
        <v>39083</v>
      </c>
      <c r="B6" s="18">
        <v>13</v>
      </c>
      <c r="C6" s="11"/>
      <c r="D6" s="11" t="s">
        <v>99</v>
      </c>
      <c r="E6" s="11"/>
      <c r="F6" s="11"/>
    </row>
    <row r="7" spans="1:8" ht="15">
      <c r="A7" s="28">
        <v>39114</v>
      </c>
      <c r="B7" s="18">
        <v>28</v>
      </c>
      <c r="C7" s="11"/>
      <c r="D7" s="11" t="s">
        <v>101</v>
      </c>
      <c r="E7" s="11" t="s">
        <v>102</v>
      </c>
      <c r="F7" s="11" t="s">
        <v>103</v>
      </c>
      <c r="G7" s="29" t="s">
        <v>100</v>
      </c>
      <c r="H7" s="11"/>
    </row>
    <row r="8" spans="1:7" ht="15">
      <c r="A8" s="28">
        <v>39142</v>
      </c>
      <c r="B8" s="18">
        <v>37</v>
      </c>
      <c r="C8" s="11"/>
      <c r="D8" s="11">
        <v>6</v>
      </c>
      <c r="E8" s="11">
        <f aca="true" t="shared" si="0" ref="E8:E13">D8+2</f>
        <v>8</v>
      </c>
      <c r="F8" s="11" t="str">
        <f aca="true" t="shared" si="1" ref="F8:F13">"b"&amp;D8&amp;":b"&amp;E8</f>
        <v>b6:b8</v>
      </c>
      <c r="G8" s="30">
        <f aca="true" ca="1" t="shared" si="2" ref="G8:G13">SUM(INDIRECT(F8))</f>
        <v>78</v>
      </c>
    </row>
    <row r="9" spans="1:7" ht="15">
      <c r="A9" s="28">
        <v>39173</v>
      </c>
      <c r="B9" s="18">
        <v>211</v>
      </c>
      <c r="C9" s="11"/>
      <c r="D9" s="11">
        <f>E8+1</f>
        <v>9</v>
      </c>
      <c r="E9" s="11">
        <f t="shared" si="0"/>
        <v>11</v>
      </c>
      <c r="F9" s="11" t="str">
        <f t="shared" si="1"/>
        <v>b9:b11</v>
      </c>
      <c r="G9" s="30">
        <f ca="1" t="shared" si="2"/>
        <v>705</v>
      </c>
    </row>
    <row r="10" spans="1:7" ht="15">
      <c r="A10" s="28">
        <v>39203</v>
      </c>
      <c r="B10" s="18">
        <v>233</v>
      </c>
      <c r="C10" s="11"/>
      <c r="D10" s="11">
        <f>E9+1</f>
        <v>12</v>
      </c>
      <c r="E10" s="11">
        <f t="shared" si="0"/>
        <v>14</v>
      </c>
      <c r="F10" s="11" t="str">
        <f t="shared" si="1"/>
        <v>b12:b14</v>
      </c>
      <c r="G10" s="30">
        <f ca="1" t="shared" si="2"/>
        <v>998</v>
      </c>
    </row>
    <row r="11" spans="1:7" ht="15">
      <c r="A11" s="28">
        <v>39234</v>
      </c>
      <c r="B11" s="18">
        <v>261</v>
      </c>
      <c r="C11" s="11"/>
      <c r="D11" s="11">
        <f>E10+1</f>
        <v>15</v>
      </c>
      <c r="E11" s="11">
        <f t="shared" si="0"/>
        <v>17</v>
      </c>
      <c r="F11" s="11" t="str">
        <f t="shared" si="1"/>
        <v>b15:b17</v>
      </c>
      <c r="G11" s="30">
        <f ca="1" t="shared" si="2"/>
        <v>1293</v>
      </c>
    </row>
    <row r="12" spans="1:7" ht="15">
      <c r="A12" s="28">
        <v>39264</v>
      </c>
      <c r="B12" s="18">
        <v>268</v>
      </c>
      <c r="C12" s="11"/>
      <c r="D12" s="11">
        <f>E11+1</f>
        <v>18</v>
      </c>
      <c r="E12" s="11">
        <f t="shared" si="0"/>
        <v>20</v>
      </c>
      <c r="F12" s="11" t="str">
        <f t="shared" si="1"/>
        <v>b18:b20</v>
      </c>
      <c r="G12" s="30">
        <f ca="1" t="shared" si="2"/>
        <v>2006</v>
      </c>
    </row>
    <row r="13" spans="1:7" ht="15">
      <c r="A13" s="28">
        <v>39295</v>
      </c>
      <c r="B13" s="18">
        <v>332</v>
      </c>
      <c r="C13" s="11"/>
      <c r="D13" s="11">
        <f>E12+1</f>
        <v>21</v>
      </c>
      <c r="E13" s="11">
        <f t="shared" si="0"/>
        <v>23</v>
      </c>
      <c r="F13" s="11" t="str">
        <f t="shared" si="1"/>
        <v>b21:b23</v>
      </c>
      <c r="G13" s="30">
        <f ca="1" t="shared" si="2"/>
        <v>2661</v>
      </c>
    </row>
    <row r="14" spans="1:7" ht="15">
      <c r="A14" s="28">
        <v>39326</v>
      </c>
      <c r="B14" s="18">
        <v>398</v>
      </c>
      <c r="C14" s="11"/>
      <c r="D14" s="11"/>
      <c r="E14" s="11"/>
      <c r="F14" s="11"/>
      <c r="G14" s="18"/>
    </row>
    <row r="15" spans="1:7" ht="15">
      <c r="A15" s="28">
        <v>39356</v>
      </c>
      <c r="B15" s="18">
        <v>418</v>
      </c>
      <c r="C15" s="11"/>
      <c r="E15" s="11"/>
      <c r="F15" s="11"/>
      <c r="G15" s="11"/>
    </row>
    <row r="16" spans="1:7" ht="15">
      <c r="A16" s="28">
        <v>39387</v>
      </c>
      <c r="B16" s="18">
        <v>428</v>
      </c>
      <c r="C16" s="11"/>
      <c r="E16" s="11"/>
      <c r="F16" s="11"/>
      <c r="G16" s="11"/>
    </row>
    <row r="17" spans="1:7" ht="15">
      <c r="A17" s="28">
        <v>39417</v>
      </c>
      <c r="B17" s="18">
        <v>447</v>
      </c>
      <c r="C17" s="11"/>
      <c r="E17" s="11"/>
      <c r="F17" s="11"/>
      <c r="G17" s="11"/>
    </row>
    <row r="18" spans="1:7" ht="15">
      <c r="A18" s="28">
        <v>39448</v>
      </c>
      <c r="B18" s="18">
        <v>512</v>
      </c>
      <c r="C18" s="11"/>
      <c r="D18" s="11"/>
      <c r="E18" s="11"/>
      <c r="F18" s="11"/>
      <c r="G18" s="11"/>
    </row>
    <row r="19" spans="1:7" ht="15">
      <c r="A19" s="28">
        <v>39479</v>
      </c>
      <c r="B19" s="18">
        <v>717</v>
      </c>
      <c r="C19" s="11"/>
      <c r="D19" s="11"/>
      <c r="E19" s="11"/>
      <c r="F19" s="11"/>
      <c r="G19" s="11"/>
    </row>
    <row r="20" spans="1:7" ht="15">
      <c r="A20" s="28">
        <v>39508</v>
      </c>
      <c r="B20" s="18">
        <v>777</v>
      </c>
      <c r="C20" s="11"/>
      <c r="D20" s="11"/>
      <c r="E20" s="11"/>
      <c r="F20" s="11"/>
      <c r="G20" s="11"/>
    </row>
    <row r="21" spans="1:7" ht="15">
      <c r="A21" s="28">
        <v>39539</v>
      </c>
      <c r="B21" s="18">
        <v>886</v>
      </c>
      <c r="C21" s="11"/>
      <c r="D21" s="11"/>
      <c r="E21" s="11"/>
      <c r="F21" s="11"/>
      <c r="G21" s="11"/>
    </row>
    <row r="22" spans="1:7" ht="15">
      <c r="A22" s="28">
        <v>39569</v>
      </c>
      <c r="B22" s="18">
        <v>887</v>
      </c>
      <c r="C22" s="11"/>
      <c r="D22" s="11"/>
      <c r="E22" s="11"/>
      <c r="F22" s="11"/>
      <c r="G22" s="11"/>
    </row>
    <row r="23" spans="1:7" ht="15">
      <c r="A23" s="28">
        <v>39600</v>
      </c>
      <c r="B23" s="18">
        <v>888</v>
      </c>
      <c r="C23" s="11"/>
      <c r="D23" s="11"/>
      <c r="E23" s="11"/>
      <c r="F23" s="11"/>
      <c r="G23" s="11"/>
    </row>
    <row r="24" spans="1:7" ht="15">
      <c r="A24" s="11"/>
      <c r="B24" s="11"/>
      <c r="C24" s="11"/>
      <c r="D24" s="11"/>
      <c r="E24" s="11"/>
      <c r="F24" s="11"/>
      <c r="G24" s="11"/>
    </row>
    <row r="25" spans="1:7" ht="15">
      <c r="A25" s="11"/>
      <c r="B25" s="11"/>
      <c r="C25" s="11"/>
      <c r="D25" s="11" t="s">
        <v>111</v>
      </c>
      <c r="E25" s="11"/>
      <c r="F25" s="11"/>
      <c r="G25" s="11"/>
    </row>
    <row r="26" spans="1:7" ht="15">
      <c r="A26" s="11"/>
      <c r="B26" s="11"/>
      <c r="C26" s="11"/>
      <c r="D26" s="11" t="s">
        <v>104</v>
      </c>
      <c r="E26" s="11"/>
      <c r="F26" s="11"/>
      <c r="G26" s="11"/>
    </row>
    <row r="27" spans="1:7" ht="15">
      <c r="A27" s="11"/>
      <c r="B27" s="11"/>
      <c r="C27" s="11"/>
      <c r="D27" s="29" t="s">
        <v>105</v>
      </c>
      <c r="E27" s="11"/>
      <c r="F27" s="11"/>
      <c r="G27" s="11"/>
    </row>
    <row r="28" spans="1:7" ht="15">
      <c r="A28" s="11"/>
      <c r="B28" s="11"/>
      <c r="C28" s="11"/>
      <c r="D28" s="30">
        <f ca="1">SUM(INDIRECT(D26))</f>
        <v>5966</v>
      </c>
      <c r="E28" s="11"/>
      <c r="F28" s="11"/>
      <c r="G28" s="11"/>
    </row>
    <row r="29" spans="1:7" ht="15">
      <c r="A29" s="11"/>
      <c r="B29" s="11"/>
      <c r="G29" s="7"/>
    </row>
    <row r="30" spans="1:7" ht="15">
      <c r="A30" s="11"/>
      <c r="B30" s="11"/>
      <c r="C30" s="11"/>
      <c r="E30" s="11"/>
      <c r="F30" s="11"/>
      <c r="G30" s="11"/>
    </row>
    <row r="31" spans="1:7" ht="15">
      <c r="A31" s="11"/>
      <c r="B31" s="11"/>
      <c r="C31" s="11"/>
      <c r="D31" s="11"/>
      <c r="E31" s="11"/>
      <c r="F31" s="11"/>
      <c r="G31" s="11"/>
    </row>
    <row r="32" spans="1:7" ht="15">
      <c r="A32" s="11"/>
      <c r="B32" s="11"/>
      <c r="C32" s="11"/>
      <c r="D32" s="11"/>
      <c r="E32" s="11"/>
      <c r="F32" s="11"/>
      <c r="G32" s="11"/>
    </row>
    <row r="33" spans="1:7" ht="15">
      <c r="A33" s="11"/>
      <c r="B33" s="18"/>
      <c r="C33" s="11"/>
      <c r="D33" s="11"/>
      <c r="E33" s="11"/>
      <c r="F33" s="11"/>
      <c r="G33" s="11"/>
    </row>
    <row r="34" spans="1:7" ht="15">
      <c r="A34" s="11"/>
      <c r="B34" s="18"/>
      <c r="C34" s="11"/>
      <c r="D34" s="11"/>
      <c r="E34" s="11"/>
      <c r="F34" s="11"/>
      <c r="G34" s="11"/>
    </row>
    <row r="35" spans="1:7" ht="15">
      <c r="A35" s="11"/>
      <c r="B35" s="29"/>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5">
      <c r="A39" s="11"/>
      <c r="B39" s="11"/>
      <c r="C39" s="11"/>
      <c r="D39" s="11"/>
      <c r="E39" s="11"/>
      <c r="F39" s="11"/>
      <c r="G39" s="11"/>
    </row>
    <row r="40" spans="1:7" ht="15">
      <c r="A40" s="11"/>
      <c r="B40" s="11"/>
      <c r="C40" s="11"/>
      <c r="D40" s="11"/>
      <c r="E40" s="11"/>
      <c r="F40" s="11"/>
      <c r="G40" s="11"/>
    </row>
    <row r="41" spans="1:7" ht="15">
      <c r="A41" s="11"/>
      <c r="B41" s="11"/>
      <c r="C41" s="11"/>
      <c r="D41" s="11"/>
      <c r="E41" s="11"/>
      <c r="F41" s="11"/>
      <c r="G41" s="11"/>
    </row>
    <row r="42" spans="1:7" ht="15">
      <c r="A42" s="11"/>
      <c r="B42" s="11"/>
      <c r="C42" s="11"/>
      <c r="D42" s="11"/>
      <c r="E42" s="11"/>
      <c r="F42" s="11"/>
      <c r="G42" s="11"/>
    </row>
    <row r="43" spans="1:7" ht="15">
      <c r="A43" s="11"/>
      <c r="B43" s="11"/>
      <c r="C43" s="11"/>
      <c r="D43" s="11"/>
      <c r="E43" s="11"/>
      <c r="F43" s="11"/>
      <c r="G43" s="11"/>
    </row>
    <row r="44" spans="1:7" ht="15">
      <c r="A44" s="11"/>
      <c r="B44" s="11"/>
      <c r="C44" s="11"/>
      <c r="D44" s="11"/>
      <c r="E44" s="11"/>
      <c r="F44" s="11"/>
      <c r="G44" s="11"/>
    </row>
    <row r="45" spans="1:7" ht="15">
      <c r="A45" s="11"/>
      <c r="B45" s="11"/>
      <c r="C45" s="11"/>
      <c r="D45" s="11"/>
      <c r="E45" s="11"/>
      <c r="F45" s="11"/>
      <c r="G45" s="11"/>
    </row>
    <row r="46" spans="1:7" ht="15">
      <c r="A46" s="11"/>
      <c r="B46" s="11"/>
      <c r="C46" s="11"/>
      <c r="D46" s="11"/>
      <c r="E46" s="11"/>
      <c r="F46" s="11"/>
      <c r="G46" s="11"/>
    </row>
    <row r="47" spans="1:7" ht="15">
      <c r="A47" s="11"/>
      <c r="B47" s="11"/>
      <c r="C47" s="11"/>
      <c r="D47" s="11"/>
      <c r="E47" s="11"/>
      <c r="F47" s="11"/>
      <c r="G47" s="11"/>
    </row>
    <row r="48" spans="1:7" ht="15">
      <c r="A48" s="11"/>
      <c r="B48" s="11"/>
      <c r="C48" s="11"/>
      <c r="D48" s="11"/>
      <c r="E48" s="11"/>
      <c r="F48" s="11"/>
      <c r="G48" s="11"/>
    </row>
  </sheetData>
  <printOptions/>
  <pageMargins left="0" right="0"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2007-01-15T20:32:07Z</cp:lastPrinted>
  <dcterms:created xsi:type="dcterms:W3CDTF">2007-01-15T16:48:39Z</dcterms:created>
  <dcterms:modified xsi:type="dcterms:W3CDTF">2007-01-16T03:50:33Z</dcterms:modified>
  <cp:category/>
  <cp:version/>
  <cp:contentType/>
  <cp:contentStatus/>
</cp:coreProperties>
</file>